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tanassova\Desktop\"/>
    </mc:Choice>
  </mc:AlternateContent>
  <xr:revisionPtr revIDLastSave="0" documentId="8_{41964212-4EC6-4770-A8E4-D3F1A6E09B98}" xr6:coauthVersionLast="43" xr6:coauthVersionMax="43" xr10:uidLastSave="{00000000-0000-0000-0000-000000000000}"/>
  <bookViews>
    <workbookView xWindow="4005" yWindow="885" windowWidth="21825" windowHeight="14085" xr2:uid="{A9168489-0B44-41C3-AA88-CCFF6090C0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C14" i="1" s="1"/>
  <c r="D14" i="1" s="1"/>
  <c r="B15" i="1"/>
  <c r="C15" i="1" s="1"/>
  <c r="B13" i="1"/>
  <c r="B18" i="1" l="1"/>
  <c r="B19" i="1" s="1"/>
  <c r="C13" i="1"/>
  <c r="C18" i="1" s="1"/>
  <c r="C19" i="1" l="1"/>
  <c r="D15" i="1"/>
  <c r="D13" i="1"/>
  <c r="C20" i="1" l="1"/>
  <c r="B16" i="1"/>
  <c r="D18" i="1"/>
  <c r="C16" i="1" l="1"/>
  <c r="B20" i="1" l="1"/>
  <c r="D20" i="1" s="1"/>
  <c r="D19" i="1"/>
</calcChain>
</file>

<file path=xl/sharedStrings.xml><?xml version="1.0" encoding="utf-8"?>
<sst xmlns="http://schemas.openxmlformats.org/spreadsheetml/2006/main" count="24" uniqueCount="20">
  <si>
    <t>Partner</t>
  </si>
  <si>
    <t>Preparer</t>
  </si>
  <si>
    <t>Reviewer</t>
  </si>
  <si>
    <t>Total Hours</t>
  </si>
  <si>
    <t xml:space="preserve">Net Profit </t>
  </si>
  <si>
    <t>Total Cost per Return</t>
  </si>
  <si>
    <t>Profit per Return</t>
  </si>
  <si>
    <t>Profit %</t>
  </si>
  <si>
    <t>Hours per Return</t>
  </si>
  <si>
    <t xml:space="preserve">Fees per Return </t>
  </si>
  <si>
    <t xml:space="preserve">% Change </t>
  </si>
  <si>
    <t>© 2019-2020 SurePrep LLC</t>
  </si>
  <si>
    <t xml:space="preserve">With SurePrep </t>
  </si>
  <si>
    <t xml:space="preserve">Your Firm </t>
  </si>
  <si>
    <t>Select the Type of Return</t>
  </si>
  <si>
    <t>Complex Return</t>
  </si>
  <si>
    <t xml:space="preserve">1. Return Details </t>
  </si>
  <si>
    <t>2. Hourly Cost:</t>
  </si>
  <si>
    <t>3. Hours per Return</t>
  </si>
  <si>
    <t>Profitability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</si>
</sst>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Tahoma"/>
      <family val="2"/>
    </font>
    <font>
      <b/>
      <sz val="12"/>
      <color theme="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name val="Tahoma"/>
      <family val="2"/>
    </font>
    <font>
      <sz val="48"/>
      <color theme="1"/>
      <name val="Brush Script MT"/>
      <family val="4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rgb="FF0070C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theme="2"/>
      </top>
      <bottom style="thin">
        <color theme="2"/>
      </bottom>
      <diagonal/>
    </border>
    <border>
      <left style="hair">
        <color indexed="64"/>
      </left>
      <right style="hair">
        <color indexed="64"/>
      </right>
      <top style="thin">
        <color theme="2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hair">
        <color theme="2" tint="-0.24994659260841701"/>
      </right>
      <top/>
      <bottom/>
      <diagonal/>
    </border>
    <border>
      <left style="hair">
        <color theme="2" tint="-0.24994659260841701"/>
      </left>
      <right style="hair">
        <color theme="2" tint="-0.2499465926084170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4" borderId="0" xfId="0" applyFill="1" applyBorder="1"/>
    <xf numFmtId="0" fontId="0" fillId="4" borderId="0" xfId="0" applyFill="1"/>
    <xf numFmtId="7" fontId="0" fillId="4" borderId="0" xfId="1" applyNumberFormat="1" applyFont="1" applyFill="1" applyBorder="1"/>
    <xf numFmtId="0" fontId="5" fillId="5" borderId="0" xfId="0" applyFont="1" applyFill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0" fillId="0" borderId="0" xfId="0" applyFill="1"/>
    <xf numFmtId="0" fontId="5" fillId="6" borderId="0" xfId="0" applyFont="1" applyFill="1" applyAlignment="1">
      <alignment horizontal="right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/>
    </xf>
    <xf numFmtId="7" fontId="1" fillId="4" borderId="0" xfId="1" applyNumberFormat="1" applyFont="1" applyFill="1" applyBorder="1"/>
    <xf numFmtId="0" fontId="7" fillId="4" borderId="0" xfId="0" applyFont="1" applyFill="1" applyAlignment="1">
      <alignment vertical="center"/>
    </xf>
    <xf numFmtId="0" fontId="5" fillId="8" borderId="0" xfId="0" applyFont="1" applyFill="1" applyAlignment="1">
      <alignment horizontal="left" vertical="center"/>
    </xf>
    <xf numFmtId="0" fontId="0" fillId="8" borderId="0" xfId="0" applyFill="1"/>
    <xf numFmtId="0" fontId="5" fillId="4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9" fontId="0" fillId="0" borderId="0" xfId="0" applyNumberFormat="1" applyFill="1" applyAlignment="1">
      <alignment horizontal="center"/>
    </xf>
    <xf numFmtId="9" fontId="0" fillId="6" borderId="0" xfId="0" applyNumberForma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9" fontId="0" fillId="7" borderId="5" xfId="2" applyFont="1" applyFill="1" applyBorder="1" applyAlignment="1">
      <alignment horizontal="center"/>
    </xf>
    <xf numFmtId="9" fontId="0" fillId="4" borderId="5" xfId="2" applyFon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8" borderId="1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7" fontId="0" fillId="9" borderId="0" xfId="1" applyNumberFormat="1" applyFont="1" applyFill="1" applyBorder="1" applyAlignment="1" applyProtection="1">
      <alignment horizontal="center"/>
      <protection locked="0"/>
    </xf>
    <xf numFmtId="7" fontId="1" fillId="9" borderId="0" xfId="1" applyNumberFormat="1" applyFon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5" fontId="0" fillId="7" borderId="2" xfId="0" applyNumberFormat="1" applyFill="1" applyBorder="1" applyAlignment="1">
      <alignment horizontal="center"/>
    </xf>
    <xf numFmtId="5" fontId="0" fillId="4" borderId="3" xfId="0" applyNumberFormat="1" applyFill="1" applyBorder="1" applyAlignment="1">
      <alignment horizontal="center"/>
    </xf>
    <xf numFmtId="5" fontId="0" fillId="4" borderId="4" xfId="0" applyNumberFormat="1" applyFill="1" applyBorder="1" applyAlignment="1">
      <alignment horizontal="center"/>
    </xf>
    <xf numFmtId="0" fontId="11" fillId="3" borderId="0" xfId="0" applyFont="1" applyFill="1" applyAlignment="1">
      <alignment horizontal="left" vertical="top"/>
    </xf>
    <xf numFmtId="0" fontId="0" fillId="3" borderId="0" xfId="0" applyFill="1"/>
    <xf numFmtId="7" fontId="0" fillId="9" borderId="7" xfId="1" applyNumberFormat="1" applyFont="1" applyFill="1" applyBorder="1" applyAlignment="1" applyProtection="1">
      <alignment horizontal="center"/>
      <protection locked="0"/>
    </xf>
    <xf numFmtId="2" fontId="0" fillId="9" borderId="8" xfId="0" applyNumberForma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vertical="center" wrapText="1"/>
    </xf>
    <xf numFmtId="0" fontId="9" fillId="4" borderId="0" xfId="0" applyFont="1" applyFill="1" applyBorder="1" applyAlignment="1" applyProtection="1">
      <alignment horizontal="right" vertical="center"/>
    </xf>
    <xf numFmtId="0" fontId="5" fillId="5" borderId="0" xfId="0" applyFont="1" applyFill="1" applyAlignment="1" applyProtection="1">
      <alignment horizontal="right"/>
    </xf>
    <xf numFmtId="0" fontId="5" fillId="5" borderId="0" xfId="0" applyFont="1" applyFill="1" applyBorder="1" applyAlignment="1" applyProtection="1">
      <alignment horizontal="right"/>
    </xf>
    <xf numFmtId="0" fontId="0" fillId="10" borderId="0" xfId="0" applyFill="1" applyProtection="1"/>
    <xf numFmtId="0" fontId="4" fillId="3" borderId="0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right" vertical="center"/>
    </xf>
    <xf numFmtId="0" fontId="8" fillId="4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/ Profit Ratio</a:t>
            </a:r>
          </a:p>
        </c:rich>
      </c:tx>
      <c:layout>
        <c:manualLayout>
          <c:xMode val="edge"/>
          <c:yMode val="edge"/>
          <c:x val="0.27438489543645761"/>
          <c:y val="1.1921763204257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Sheet1!$A$18</c:f>
              <c:strCache>
                <c:ptCount val="1"/>
                <c:pt idx="0">
                  <c:v>Total Cost per Return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Sheet1!$B$18:$C$18</c:f>
              <c:numCache>
                <c:formatCode>"$"#,##0_);\("$"#,##0\)</c:formatCode>
                <c:ptCount val="2"/>
                <c:pt idx="0">
                  <c:v>660</c:v>
                </c:pt>
                <c:pt idx="1">
                  <c:v>415.20000000000005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2-496C-AFA6-7ED26D553D06}"/>
            </c:ext>
          </c:extLst>
        </c:ser>
        <c:ser>
          <c:idx val="1"/>
          <c:order val="1"/>
          <c:tx>
            <c:strRef>
              <c:f>Sheet1!$A$19</c:f>
              <c:strCache>
                <c:ptCount val="1"/>
                <c:pt idx="0">
                  <c:v>Profit per Return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Sheet1!$B$19:$C$19</c:f>
              <c:numCache>
                <c:formatCode>"$"#,##0_);\("$"#,##0\)</c:formatCode>
                <c:ptCount val="2"/>
                <c:pt idx="0">
                  <c:v>540</c:v>
                </c:pt>
                <c:pt idx="1">
                  <c:v>784.8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2-496C-AFA6-7ED26D553D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86022192"/>
        <c:axId val="923785968"/>
      </c:barChart>
      <c:catAx>
        <c:axId val="886022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785968"/>
        <c:crosses val="autoZero"/>
        <c:auto val="0"/>
        <c:lblAlgn val="ctr"/>
        <c:lblOffset val="100"/>
        <c:noMultiLvlLbl val="0"/>
      </c:catAx>
      <c:valAx>
        <c:axId val="92378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02219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Profitability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33095243899466"/>
          <c:y val="0.12873566325414987"/>
          <c:w val="0.81026141082209924"/>
          <c:h val="0.737480480400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Profit %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59D3-4CA3-9CC4-10C18C8E89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9D3-4CA3-9CC4-10C18C8E89CE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D3-4CA3-9CC4-10C18C8E89CE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D3-4CA3-9CC4-10C18C8E89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Sheet1!$B$20:$C$20</c:f>
              <c:numCache>
                <c:formatCode>0%</c:formatCode>
                <c:ptCount val="2"/>
                <c:pt idx="0">
                  <c:v>0.54</c:v>
                </c:pt>
                <c:pt idx="1">
                  <c:v>0.78479999999999994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1-417F-92D8-FF435B372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026192"/>
        <c:axId val="1706253744"/>
      </c:barChart>
      <c:catAx>
        <c:axId val="886026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253744"/>
        <c:crosses val="autoZero"/>
        <c:auto val="1"/>
        <c:lblAlgn val="ctr"/>
        <c:lblOffset val="100"/>
        <c:noMultiLvlLbl val="0"/>
      </c:catAx>
      <c:valAx>
        <c:axId val="170625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02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70485</xdr:rowOff>
    </xdr:from>
    <xdr:to>
      <xdr:col>4</xdr:col>
      <xdr:colOff>133348</xdr:colOff>
      <xdr:row>0</xdr:row>
      <xdr:rowOff>361950</xdr:rowOff>
    </xdr:to>
    <xdr:pic>
      <xdr:nvPicPr>
        <xdr:cNvPr id="13" name="Picture 12" descr="Related image">
          <a:extLst>
            <a:ext uri="{FF2B5EF4-FFF2-40B4-BE49-F238E27FC236}">
              <a16:creationId xmlns:a16="http://schemas.microsoft.com/office/drawing/2014/main" id="{1B581307-E9EC-4825-85EF-B921E447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70485"/>
          <a:ext cx="1457323" cy="2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457200</xdr:colOff>
      <xdr:row>1</xdr:row>
      <xdr:rowOff>133350</xdr:rowOff>
    </xdr:from>
    <xdr:to>
      <xdr:col>9</xdr:col>
      <xdr:colOff>561975</xdr:colOff>
      <xdr:row>19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75BD51-25D4-4957-B5CD-69A2793229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95250</xdr:colOff>
      <xdr:row>1</xdr:row>
      <xdr:rowOff>123825</xdr:rowOff>
    </xdr:from>
    <xdr:to>
      <xdr:col>14</xdr:col>
      <xdr:colOff>733425</xdr:colOff>
      <xdr:row>19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A69C81B-AB71-4138-94CA-5368A7DD44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504825</xdr:colOff>
      <xdr:row>16</xdr:row>
      <xdr:rowOff>228600</xdr:rowOff>
    </xdr:from>
    <xdr:to>
      <xdr:col>7</xdr:col>
      <xdr:colOff>285750</xdr:colOff>
      <xdr:row>18</xdr:row>
      <xdr:rowOff>95250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FCB4771-3DD8-4E6B-A1C5-BFBD7BA3051F}"/>
            </a:ext>
          </a:extLst>
        </xdr:cNvPr>
        <xdr:cNvSpPr txBox="1"/>
      </xdr:nvSpPr>
      <xdr:spPr>
        <a:xfrm>
          <a:off x="6438900" y="4438650"/>
          <a:ext cx="9144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chemeClr val="bg2">
                  <a:lumMod val="50000"/>
                </a:schemeClr>
              </a:solidFill>
            </a:rPr>
            <a:t>Your Firm</a:t>
          </a:r>
        </a:p>
      </xdr:txBody>
    </xdr:sp>
    <xdr:clientData/>
  </xdr:twoCellAnchor>
  <xdr:twoCellAnchor>
    <xdr:from>
      <xdr:col>11</xdr:col>
      <xdr:colOff>200025</xdr:colOff>
      <xdr:row>16</xdr:row>
      <xdr:rowOff>219075</xdr:rowOff>
    </xdr:from>
    <xdr:to>
      <xdr:col>12</xdr:col>
      <xdr:colOff>504825</xdr:colOff>
      <xdr:row>18</xdr:row>
      <xdr:rowOff>9525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F392695-F625-492F-9116-641F663EDEF8}"/>
            </a:ext>
          </a:extLst>
        </xdr:cNvPr>
        <xdr:cNvSpPr txBox="1"/>
      </xdr:nvSpPr>
      <xdr:spPr>
        <a:xfrm>
          <a:off x="9705975" y="4429125"/>
          <a:ext cx="9144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chemeClr val="bg2">
                  <a:lumMod val="50000"/>
                </a:schemeClr>
              </a:solidFill>
            </a:rPr>
            <a:t>Your Firm</a:t>
          </a:r>
        </a:p>
      </xdr:txBody>
    </xdr:sp>
    <xdr:clientData/>
  </xdr:twoCellAnchor>
  <xdr:twoCellAnchor>
    <xdr:from>
      <xdr:col>7</xdr:col>
      <xdr:colOff>552450</xdr:colOff>
      <xdr:row>16</xdr:row>
      <xdr:rowOff>228600</xdr:rowOff>
    </xdr:from>
    <xdr:to>
      <xdr:col>9</xdr:col>
      <xdr:colOff>400050</xdr:colOff>
      <xdr:row>18</xdr:row>
      <xdr:rowOff>95250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AD1FB86-5E3D-41A3-A959-C9237B9F36AE}"/>
            </a:ext>
          </a:extLst>
        </xdr:cNvPr>
        <xdr:cNvSpPr txBox="1"/>
      </xdr:nvSpPr>
      <xdr:spPr>
        <a:xfrm>
          <a:off x="7620000" y="4438650"/>
          <a:ext cx="10668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chemeClr val="bg2">
                  <a:lumMod val="50000"/>
                </a:schemeClr>
              </a:solidFill>
            </a:rPr>
            <a:t>with</a:t>
          </a:r>
          <a:r>
            <a:rPr lang="en-US" sz="1000" b="1" baseline="0"/>
            <a:t> </a:t>
          </a:r>
          <a:r>
            <a:rPr lang="en-US" sz="1000" b="1" baseline="0">
              <a:solidFill>
                <a:schemeClr val="bg2">
                  <a:lumMod val="50000"/>
                </a:schemeClr>
              </a:solidFill>
            </a:rPr>
            <a:t>SurePrep</a:t>
          </a:r>
          <a:endParaRPr lang="en-US" sz="1000" b="1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123825</xdr:colOff>
      <xdr:row>16</xdr:row>
      <xdr:rowOff>209549</xdr:rowOff>
    </xdr:from>
    <xdr:to>
      <xdr:col>14</xdr:col>
      <xdr:colOff>581025</xdr:colOff>
      <xdr:row>17</xdr:row>
      <xdr:rowOff>180974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EBE651C-87D2-4E02-BEAC-600AAF00C077}"/>
            </a:ext>
          </a:extLst>
        </xdr:cNvPr>
        <xdr:cNvSpPr txBox="1"/>
      </xdr:nvSpPr>
      <xdr:spPr>
        <a:xfrm>
          <a:off x="10848975" y="4419599"/>
          <a:ext cx="10668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chemeClr val="bg2">
                  <a:lumMod val="50000"/>
                </a:schemeClr>
              </a:solidFill>
            </a:rPr>
            <a:t>with</a:t>
          </a:r>
          <a:r>
            <a:rPr lang="en-US" sz="1000" b="1" baseline="0">
              <a:solidFill>
                <a:schemeClr val="bg2">
                  <a:lumMod val="50000"/>
                </a:schemeClr>
              </a:solidFill>
            </a:rPr>
            <a:t> SurePrep</a:t>
          </a:r>
          <a:endParaRPr lang="en-US" sz="1000" b="1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38100</xdr:colOff>
      <xdr:row>1</xdr:row>
      <xdr:rowOff>171449</xdr:rowOff>
    </xdr:from>
    <xdr:to>
      <xdr:col>3</xdr:col>
      <xdr:colOff>1362075</xdr:colOff>
      <xdr:row>4</xdr:row>
      <xdr:rowOff>438150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4AEF3E-7BBB-40FD-93AE-26835B01E712}"/>
            </a:ext>
          </a:extLst>
        </xdr:cNvPr>
        <xdr:cNvSpPr txBox="1"/>
      </xdr:nvSpPr>
      <xdr:spPr>
        <a:xfrm>
          <a:off x="2771775" y="600074"/>
          <a:ext cx="2400300" cy="12763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Fill</a:t>
          </a:r>
          <a:r>
            <a:rPr lang="en-US" sz="1050" baseline="0"/>
            <a:t> out the yellow fields in Sections 1-3 below, to calculate the Profitability for your firm with SurePrep.</a:t>
          </a:r>
        </a:p>
        <a:p>
          <a:endParaRPr lang="en-US" sz="1050" baseline="0"/>
        </a:p>
        <a:p>
          <a:r>
            <a:rPr lang="en-US" sz="1050" baseline="0"/>
            <a:t>Make sure to select the Type of Return you'd like to calculate: Simple (2 staff members) or Compex (3 staff members). </a:t>
          </a:r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57110-05B0-4800-8F9E-48EEE5478C79}">
  <dimension ref="A1:W39"/>
  <sheetViews>
    <sheetView tabSelected="1" workbookViewId="0">
      <selection activeCell="D12" sqref="D12"/>
    </sheetView>
  </sheetViews>
  <sheetFormatPr defaultRowHeight="15" x14ac:dyDescent="0.25"/>
  <cols>
    <col min="1" max="1" width="23.7109375" customWidth="1"/>
    <col min="2" max="2" width="17.28515625" customWidth="1"/>
    <col min="3" max="3" width="16.140625" customWidth="1"/>
    <col min="4" max="4" width="20.7109375" style="8" customWidth="1"/>
    <col min="5" max="5" width="11.140625" style="2" customWidth="1"/>
    <col min="6" max="6" width="7.85546875" style="2" customWidth="1"/>
    <col min="7" max="8" width="9.140625" style="8"/>
    <col min="15" max="15" width="11.5703125" customWidth="1"/>
  </cols>
  <sheetData>
    <row r="1" spans="1:23" ht="33.75" customHeight="1" x14ac:dyDescent="0.25">
      <c r="A1" s="10" t="s">
        <v>19</v>
      </c>
      <c r="B1" s="10"/>
      <c r="C1" s="10"/>
      <c r="D1" s="10"/>
      <c r="E1" s="40"/>
      <c r="F1" s="10"/>
      <c r="G1" s="10"/>
      <c r="H1" s="10"/>
      <c r="I1" s="41"/>
      <c r="J1" s="41"/>
      <c r="K1" s="41"/>
      <c r="L1" s="41"/>
      <c r="M1" s="41"/>
      <c r="N1" s="41"/>
      <c r="O1" s="41"/>
      <c r="P1" s="2"/>
      <c r="Q1" s="2"/>
      <c r="R1" s="2"/>
      <c r="S1" s="2"/>
      <c r="T1" s="2"/>
      <c r="U1" s="2"/>
      <c r="V1" s="2"/>
      <c r="W1" s="2"/>
    </row>
    <row r="2" spans="1:23" s="8" customFormat="1" ht="13.5" customHeight="1" x14ac:dyDescent="0.25">
      <c r="A2" s="11"/>
      <c r="B2" s="11"/>
      <c r="C2" s="11"/>
      <c r="D2" s="15" t="s">
        <v>11</v>
      </c>
      <c r="E2" s="2"/>
      <c r="F2" s="11"/>
      <c r="G2" s="11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2.25" customHeight="1" x14ac:dyDescent="1.1499999999999999">
      <c r="A3" s="44" t="s">
        <v>16</v>
      </c>
      <c r="B3" s="32"/>
      <c r="C3" s="31"/>
      <c r="D3" s="5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3.75" customHeight="1" x14ac:dyDescent="1.1499999999999999">
      <c r="A4" s="45" t="s">
        <v>14</v>
      </c>
      <c r="B4" s="34" t="s">
        <v>15</v>
      </c>
      <c r="C4" s="31"/>
      <c r="D4" s="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6.75" customHeight="1" x14ac:dyDescent="1.1499999999999999">
      <c r="A5" s="45" t="s">
        <v>9</v>
      </c>
      <c r="B5" s="33">
        <v>1200</v>
      </c>
      <c r="C5" s="31"/>
      <c r="D5" s="2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2.5" customHeight="1" x14ac:dyDescent="0.25">
      <c r="A6" s="44" t="s">
        <v>17</v>
      </c>
      <c r="B6" s="49"/>
      <c r="C6" s="50" t="s">
        <v>18</v>
      </c>
      <c r="D6" s="5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5">
      <c r="A7" s="46" t="s">
        <v>0</v>
      </c>
      <c r="B7" s="42">
        <v>200</v>
      </c>
      <c r="C7" s="43">
        <v>1.5</v>
      </c>
      <c r="D7" s="4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5">
      <c r="A8" s="46" t="s">
        <v>2</v>
      </c>
      <c r="B8" s="42">
        <v>65</v>
      </c>
      <c r="C8" s="43">
        <v>3</v>
      </c>
      <c r="D8" s="4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47" t="s">
        <v>1</v>
      </c>
      <c r="B9" s="42">
        <v>33</v>
      </c>
      <c r="C9" s="43">
        <v>5</v>
      </c>
      <c r="D9" s="4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5">
      <c r="A10" s="18"/>
      <c r="B10" s="3"/>
      <c r="C10" s="14"/>
      <c r="D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 x14ac:dyDescent="0.25">
      <c r="A11" s="16"/>
      <c r="B11" s="30" t="s">
        <v>13</v>
      </c>
      <c r="C11" s="30" t="s">
        <v>12</v>
      </c>
      <c r="D11" s="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3.25" customHeight="1" x14ac:dyDescent="0.25">
      <c r="A12" s="19" t="s">
        <v>8</v>
      </c>
      <c r="B12" s="21"/>
      <c r="C12" s="21"/>
      <c r="D12" s="25" t="s">
        <v>10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5">
      <c r="A13" s="4" t="s">
        <v>0</v>
      </c>
      <c r="B13" s="35">
        <f>C7</f>
        <v>1.5</v>
      </c>
      <c r="C13" s="35">
        <f>IF(B4="Simple Return", 0.67*B13, 0.669*B13)</f>
        <v>1.0035000000000001</v>
      </c>
      <c r="D13" s="22">
        <f>(C13/B13)-1</f>
        <v>-0.33099999999999996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5">
      <c r="A14" s="4" t="s">
        <v>2</v>
      </c>
      <c r="B14" s="35">
        <f>IF(B4="Simple Return", 0, C8)</f>
        <v>3</v>
      </c>
      <c r="C14" s="35">
        <f>IF(B4="Simple Return",0, 0.75*B14)</f>
        <v>2.25</v>
      </c>
      <c r="D14" s="22">
        <f>IF(B4="Simple Return", "NA", ((C14/B14)-1))</f>
        <v>-0.25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5">
      <c r="A15" s="5" t="s">
        <v>1</v>
      </c>
      <c r="B15" s="35">
        <f>C9</f>
        <v>5</v>
      </c>
      <c r="C15" s="35">
        <f>IF(B4="Simple Return", 1.2*B15, 1.3*B15)</f>
        <v>6.5</v>
      </c>
      <c r="D15" s="22">
        <f>(C15/B15)-1</f>
        <v>0.30000000000000004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5">
      <c r="A16" s="7" t="s">
        <v>3</v>
      </c>
      <c r="B16" s="36">
        <f>SUM(B13:B15)</f>
        <v>9.5</v>
      </c>
      <c r="C16" s="36">
        <f>SUM(C13:C15)</f>
        <v>9.7534999999999989</v>
      </c>
      <c r="D16" s="2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2.5" customHeight="1" x14ac:dyDescent="0.25">
      <c r="A17" s="20" t="s">
        <v>4</v>
      </c>
      <c r="B17" s="24"/>
      <c r="C17" s="24"/>
      <c r="D17" s="25" t="s">
        <v>10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5">
      <c r="A18" s="9" t="s">
        <v>5</v>
      </c>
      <c r="B18" s="37">
        <f>(B7*B13)+ (B8*B14)+(B9*B15)</f>
        <v>660</v>
      </c>
      <c r="C18" s="38">
        <f>(B7*C13)+(B9*C15)</f>
        <v>415.20000000000005</v>
      </c>
      <c r="D18" s="22">
        <f>(C18/B18)-1</f>
        <v>-0.37090909090909085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5">
      <c r="A19" s="9" t="s">
        <v>6</v>
      </c>
      <c r="B19" s="37">
        <f>B5-B18</f>
        <v>540</v>
      </c>
      <c r="C19" s="39">
        <f>B5-C18</f>
        <v>784.8</v>
      </c>
      <c r="D19" s="22">
        <f>(C19/B19)-1</f>
        <v>0.45333333333333314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A20" s="6" t="s">
        <v>7</v>
      </c>
      <c r="B20" s="26">
        <f>(B19/1000)*1</f>
        <v>0.54</v>
      </c>
      <c r="C20" s="27">
        <f>(C19/1000)*1</f>
        <v>0.78479999999999994</v>
      </c>
      <c r="D20" s="28">
        <f>(C20/B20)-1</f>
        <v>0.45333333333333314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5">
      <c r="A21" s="2"/>
      <c r="B21" s="2"/>
      <c r="C21" s="2"/>
      <c r="D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5">
      <c r="A22" s="1"/>
      <c r="B22" s="1"/>
      <c r="C22" s="1"/>
      <c r="D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4.75" customHeight="1" x14ac:dyDescent="0.25">
      <c r="A23" s="1"/>
      <c r="B23" s="12"/>
      <c r="C23" s="1"/>
      <c r="D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5">
      <c r="A24" s="1"/>
      <c r="B24" s="13"/>
      <c r="C24" s="1"/>
      <c r="D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5">
      <c r="A25" s="1"/>
      <c r="B25" s="13"/>
      <c r="C25" s="1"/>
      <c r="D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A26" s="1"/>
      <c r="B26" s="13"/>
      <c r="C26" s="1"/>
      <c r="D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1"/>
      <c r="B27" s="1"/>
      <c r="C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2"/>
      <c r="B28" s="2"/>
      <c r="C28" s="2"/>
      <c r="D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2"/>
      <c r="B29" s="2"/>
      <c r="C29" s="2"/>
      <c r="D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2"/>
      <c r="B30" s="2"/>
      <c r="C30" s="2"/>
      <c r="D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2"/>
      <c r="B31" s="2"/>
      <c r="C31" s="2"/>
      <c r="D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2"/>
      <c r="B32" s="2"/>
      <c r="C32" s="2"/>
      <c r="D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2"/>
      <c r="B33" s="2"/>
      <c r="C33" s="2"/>
      <c r="D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"/>
      <c r="C34" s="2"/>
      <c r="D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2"/>
      <c r="B35" s="2"/>
      <c r="C35" s="2"/>
      <c r="D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2"/>
      <c r="B36" s="2"/>
      <c r="C36" s="2"/>
      <c r="D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/>
      <c r="B37" s="2"/>
      <c r="C37" s="2"/>
      <c r="D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2"/>
      <c r="B38" s="2"/>
      <c r="C38" s="2"/>
      <c r="D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2"/>
      <c r="B39" s="2"/>
      <c r="C39" s="2"/>
      <c r="D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</sheetData>
  <sheetProtection algorithmName="SHA-512" hashValue="2vMalvVzVJ619QydiPTjjt6JzNMR9IA7xZF0qaqM1hEtYyLnkfL8txdDbWWgXnDcgzU2z6hqILmMQ2zPlZRiLg==" saltValue="FLmr0Cbkq58e/EB7XpAapQ==" spinCount="100000" sheet="1" objects="1" formatCells="0" formatColumns="0" formatRows="0" insertColumns="0" insertRows="0" insertHyperlinks="0" deleteColumns="0" deleteRows="0" sort="0" autoFilter="0" pivotTables="0"/>
  <mergeCells count="1">
    <mergeCell ref="D3:D4"/>
  </mergeCells>
  <dataValidations count="1">
    <dataValidation type="list" allowBlank="1" showInputMessage="1" showErrorMessage="1" sqref="B4" xr:uid="{3FCB2183-24C7-4F54-BBD0-2F8801B33FF7}">
      <formula1>"Simple Return, Complex Return"</formula1>
    </dataValidation>
  </dataValidations>
  <pageMargins left="0.7" right="0.7" top="0.75" bottom="0.75" header="0.3" footer="0.3"/>
  <pageSetup orientation="portrait" r:id="rId1"/>
  <ignoredErrors>
    <ignoredError sqref="B14 D1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57A3ACC0CE3048B59FA4AC628F4DD6" ma:contentTypeVersion="13" ma:contentTypeDescription="Create a new document." ma:contentTypeScope="" ma:versionID="c8a9f743a22ff52e00eeebb060868ea7">
  <xsd:schema xmlns:xsd="http://www.w3.org/2001/XMLSchema" xmlns:xs="http://www.w3.org/2001/XMLSchema" xmlns:p="http://schemas.microsoft.com/office/2006/metadata/properties" xmlns:ns3="f6867765-e785-4658-b804-9cf75b992681" xmlns:ns4="53f139ad-301d-46b8-a59c-19af3435454d" targetNamespace="http://schemas.microsoft.com/office/2006/metadata/properties" ma:root="true" ma:fieldsID="de413ea10749b2030e2e628ef43e6d29" ns3:_="" ns4:_="">
    <xsd:import namespace="f6867765-e785-4658-b804-9cf75b992681"/>
    <xsd:import namespace="53f139ad-301d-46b8-a59c-19af343545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67765-e785-4658-b804-9cf75b9926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139ad-301d-46b8-a59c-19af343545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EAE74C-6166-49CE-A8A0-08552FC89282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3f139ad-301d-46b8-a59c-19af3435454d"/>
    <ds:schemaRef ds:uri="http://schemas.microsoft.com/office/2006/documentManagement/types"/>
    <ds:schemaRef ds:uri="http://purl.org/dc/terms/"/>
    <ds:schemaRef ds:uri="f6867765-e785-4658-b804-9cf75b99268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351A2E-B556-4921-A744-569E9A94F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867765-e785-4658-b804-9cf75b992681"/>
    <ds:schemaRef ds:uri="53f139ad-301d-46b8-a59c-19af34354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88FCE9-F00F-42BB-AFAB-55D09F0CB8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batanassova</dc:creator>
  <cp:lastModifiedBy>batanassova</cp:lastModifiedBy>
  <dcterms:created xsi:type="dcterms:W3CDTF">2019-11-01T18:22:15Z</dcterms:created>
  <dcterms:modified xsi:type="dcterms:W3CDTF">2019-11-20T19:49:16Z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0x010100F357A3ACC0CE3048B59FA4AC628F4DD6</vt:lpwstr>
  </property>
</Properties>
</file>