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gartner/Allovue Dropbox/Jessica Gartner/0. Jess/JLG Presentation materials/JLG - Presentations/ESSER/"/>
    </mc:Choice>
  </mc:AlternateContent>
  <xr:revisionPtr revIDLastSave="0" documentId="13_ncr:1_{C85FDAB3-7D7C-4E48-93C1-7B59BA14FF37}" xr6:coauthVersionLast="47" xr6:coauthVersionMax="47" xr10:uidLastSave="{00000000-0000-0000-0000-000000000000}"/>
  <bookViews>
    <workbookView xWindow="-20" yWindow="0" windowWidth="28800" windowHeight="18000" activeTab="3" xr2:uid="{00000000-000D-0000-FFFF-FFFF00000000}"/>
  </bookViews>
  <sheets>
    <sheet name="Directions" sheetId="5" r:id="rId1"/>
    <sheet name="Multi-year planning" sheetId="3" r:id="rId2"/>
    <sheet name="ESSER % of Budget" sheetId="6" r:id="rId3"/>
    <sheet name="ESSER Recurring v. One-time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7" l="1"/>
  <c r="D22" i="7"/>
  <c r="D27" i="7"/>
  <c r="E27" i="7" s="1"/>
  <c r="D24" i="7"/>
  <c r="D25" i="7"/>
  <c r="D26" i="7"/>
  <c r="D23" i="7"/>
  <c r="B23" i="7"/>
  <c r="B24" i="7"/>
  <c r="B25" i="7"/>
  <c r="B26" i="7"/>
  <c r="B27" i="7"/>
  <c r="C23" i="7"/>
  <c r="C24" i="7"/>
  <c r="C25" i="7"/>
  <c r="E25" i="7" s="1"/>
  <c r="C26" i="7"/>
  <c r="E26" i="7" s="1"/>
  <c r="C27" i="7"/>
  <c r="C22" i="7"/>
  <c r="E24" i="7"/>
  <c r="E23" i="7"/>
  <c r="E15" i="7"/>
  <c r="E16" i="7"/>
  <c r="E17" i="7"/>
  <c r="E18" i="7"/>
  <c r="E19" i="7"/>
  <c r="E14" i="7"/>
  <c r="B11" i="7"/>
  <c r="B10" i="7"/>
  <c r="B9" i="7"/>
  <c r="B8" i="7"/>
  <c r="B7" i="7"/>
  <c r="B6" i="7"/>
  <c r="H14" i="6"/>
  <c r="E5" i="6"/>
  <c r="E4" i="6"/>
  <c r="B6" i="6"/>
  <c r="B4" i="6"/>
  <c r="H10" i="6"/>
  <c r="H11" i="6"/>
  <c r="H12" i="6"/>
  <c r="H13" i="6"/>
  <c r="H9" i="6"/>
  <c r="B10" i="3"/>
  <c r="D27" i="3" s="1"/>
  <c r="D11" i="6" s="1"/>
  <c r="B9" i="3"/>
  <c r="C28" i="3" s="1"/>
  <c r="C12" i="6" s="1"/>
  <c r="B8" i="3"/>
  <c r="B5" i="3"/>
  <c r="B4" i="3"/>
  <c r="D21" i="3"/>
  <c r="C21" i="3"/>
  <c r="B21" i="3"/>
  <c r="E22" i="7" l="1"/>
  <c r="B11" i="3"/>
  <c r="C11" i="3" s="1"/>
  <c r="C8" i="3"/>
  <c r="B25" i="3"/>
  <c r="B9" i="6" s="1"/>
  <c r="C25" i="3"/>
  <c r="C9" i="6" s="1"/>
  <c r="B27" i="3"/>
  <c r="B11" i="6" s="1"/>
  <c r="C27" i="3"/>
  <c r="C11" i="6" s="1"/>
  <c r="D29" i="3"/>
  <c r="D24" i="3"/>
  <c r="D8" i="6" s="1"/>
  <c r="D26" i="3"/>
  <c r="D10" i="6" s="1"/>
  <c r="D28" i="3"/>
  <c r="D12" i="6" s="1"/>
  <c r="C10" i="3"/>
  <c r="B24" i="3"/>
  <c r="B8" i="6" s="1"/>
  <c r="B26" i="3"/>
  <c r="B10" i="6" s="1"/>
  <c r="B28" i="3"/>
  <c r="B12" i="6" s="1"/>
  <c r="D25" i="3"/>
  <c r="D9" i="6" s="1"/>
  <c r="C9" i="3"/>
  <c r="C24" i="3"/>
  <c r="C8" i="6" s="1"/>
  <c r="C26" i="3"/>
  <c r="C10" i="6" s="1"/>
  <c r="E29" i="3" l="1"/>
  <c r="B37" i="3" s="1"/>
  <c r="C37" i="3" s="1"/>
  <c r="D13" i="6"/>
  <c r="F13" i="6" s="1"/>
  <c r="E19" i="3"/>
  <c r="F19" i="3" s="1"/>
  <c r="E25" i="3"/>
  <c r="E27" i="3"/>
  <c r="E28" i="3"/>
  <c r="F12" i="6" s="1"/>
  <c r="E26" i="3"/>
  <c r="F10" i="6" s="1"/>
  <c r="E24" i="3"/>
  <c r="F8" i="6" s="1"/>
  <c r="G10" i="6" l="1"/>
  <c r="I10" i="6"/>
  <c r="G12" i="6"/>
  <c r="I12" i="6" s="1"/>
  <c r="E17" i="3"/>
  <c r="F17" i="3" s="1"/>
  <c r="F11" i="6"/>
  <c r="E15" i="3"/>
  <c r="F15" i="3" s="1"/>
  <c r="F9" i="6"/>
  <c r="G13" i="6"/>
  <c r="I13" i="6" s="1"/>
  <c r="G8" i="6"/>
  <c r="I8" i="6" s="1"/>
  <c r="B33" i="3"/>
  <c r="C33" i="3" s="1"/>
  <c r="B35" i="3"/>
  <c r="C35" i="3" s="1"/>
  <c r="B32" i="3"/>
  <c r="C32" i="3" s="1"/>
  <c r="E14" i="3"/>
  <c r="F14" i="3" s="1"/>
  <c r="E16" i="3"/>
  <c r="F16" i="3" s="1"/>
  <c r="B34" i="3"/>
  <c r="C34" i="3" s="1"/>
  <c r="B36" i="3"/>
  <c r="C36" i="3" s="1"/>
  <c r="E18" i="3"/>
  <c r="F18" i="3" s="1"/>
  <c r="G17" i="3" l="1"/>
  <c r="G11" i="6"/>
  <c r="I11" i="6"/>
  <c r="G9" i="6"/>
  <c r="I9" i="6" s="1"/>
  <c r="E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tc={7CA31CB2-10F9-3E4B-BFCC-217D801AA0E5}</author>
    <author>tc={F839E35C-5C4D-324F-A048-2D3F11907116}</author>
  </authors>
  <commentList>
    <comment ref="A17" authorId="0" shapeId="0" xr:uid="{7CA31CB2-10F9-3E4B-BFCC-217D801AA0E5}">
      <text>
        <t>[Threaded comment]
Your version of Excel allows you to read this threaded comment; however, any edits to it will get removed if the file is opened in a newer version of Excel. Learn more: https://go.microsoft.com/fwlink/?linkid=870924
Comment:
    ESSER I &amp; II must be encumbered by 9/30/2022; spent by 9/30/2023</t>
      </text>
    </comment>
    <comment ref="A18" authorId="1" shapeId="0" xr:uid="{F839E35C-5C4D-324F-A048-2D3F11907116}">
      <text>
        <t>[Threaded comment]
Your version of Excel allows you to read this threaded comment; however, any edits to it will get removed if the file is opened in a newer version of Excel. Learn more: https://go.microsoft.com/fwlink/?linkid=870924
Comment:
    ESSER III (ARP) must be encumbered by 9/30/23 and spent by 9/30/24</t>
      </text>
    </comment>
  </commentList>
</comments>
</file>

<file path=xl/sharedStrings.xml><?xml version="1.0" encoding="utf-8"?>
<sst xmlns="http://schemas.openxmlformats.org/spreadsheetml/2006/main" count="119" uniqueCount="62">
  <si>
    <t>ESSER I</t>
  </si>
  <si>
    <t>ESSER II</t>
  </si>
  <si>
    <t>ESSER III</t>
  </si>
  <si>
    <t>TOTAL:</t>
  </si>
  <si>
    <t>Fund</t>
  </si>
  <si>
    <t>Allocation</t>
  </si>
  <si>
    <t>Per Pupil</t>
  </si>
  <si>
    <t>DISTRICT:</t>
  </si>
  <si>
    <t>ENROLLMENT:</t>
  </si>
  <si>
    <t>Fiscal Years:</t>
  </si>
  <si>
    <t>FY21</t>
  </si>
  <si>
    <t>FY22</t>
  </si>
  <si>
    <t>FY23</t>
  </si>
  <si>
    <t>FY24</t>
  </si>
  <si>
    <t>TOTAL $</t>
  </si>
  <si>
    <t>TOTAL PP$</t>
  </si>
  <si>
    <t>ESSER I %</t>
  </si>
  <si>
    <t>ESSER II %</t>
  </si>
  <si>
    <t>ESSER III %</t>
  </si>
  <si>
    <t>MUST = 100%</t>
  </si>
  <si>
    <t>ESSER I $</t>
  </si>
  <si>
    <t>ESSER II $</t>
  </si>
  <si>
    <t>ESSER III $</t>
  </si>
  <si>
    <t xml:space="preserve">Percent of TOTAL </t>
  </si>
  <si>
    <t>Learning Loss (20%)</t>
  </si>
  <si>
    <t>ESSER I Allocation</t>
  </si>
  <si>
    <t>ESSER II Allocation</t>
  </si>
  <si>
    <t>ESSER III Allocation</t>
  </si>
  <si>
    <t>Make cells B11:B15 add up to 100% (B18)</t>
  </si>
  <si>
    <t>ESSER IIII</t>
  </si>
  <si>
    <t>Make cells C11:C15 add up to 100% (C18)</t>
  </si>
  <si>
    <t>Make cells D11:D15 add up to 100% (D18)</t>
  </si>
  <si>
    <t xml:space="preserve">Step 1: Enter the following information in Column B below </t>
  </si>
  <si>
    <t>Questions?</t>
  </si>
  <si>
    <t>jess@allovue.com</t>
  </si>
  <si>
    <t>District/LEA/School Enrollment:</t>
  </si>
  <si>
    <t>District /LEA/School Name:</t>
  </si>
  <si>
    <t xml:space="preserve">The graphs on the next tab will autopopulate as you enter percentages </t>
  </si>
  <si>
    <t>FY25 (spend thru 9/30/2024)</t>
  </si>
  <si>
    <t xml:space="preserve">FY23 </t>
  </si>
  <si>
    <t>FY20 (March-June 2020)</t>
  </si>
  <si>
    <t>Georgia Public School District</t>
  </si>
  <si>
    <t>Regular OpEx $</t>
  </si>
  <si>
    <t>TOTAL ESSER $</t>
  </si>
  <si>
    <t>TOTAL COMBINED $</t>
  </si>
  <si>
    <t>YoY %  OpEx Growth</t>
  </si>
  <si>
    <t>ESSER % of Total</t>
  </si>
  <si>
    <t>Notes:</t>
  </si>
  <si>
    <r>
      <t xml:space="preserve">Edit </t>
    </r>
    <r>
      <rPr>
        <b/>
        <i/>
        <sz val="12"/>
        <color theme="1"/>
        <rFont val="Lato Regular"/>
      </rPr>
      <t>only</t>
    </r>
    <r>
      <rPr>
        <i/>
        <sz val="12"/>
        <color theme="1"/>
        <rFont val="Lato Regular"/>
      </rPr>
      <t xml:space="preserve"> the fields/values in </t>
    </r>
    <r>
      <rPr>
        <i/>
        <sz val="12"/>
        <color theme="4"/>
        <rFont val="Lato Regular"/>
      </rPr>
      <t>blue</t>
    </r>
  </si>
  <si>
    <t xml:space="preserve">Step 2: Multi-year planning Tab: Test and model spending per grant per year </t>
  </si>
  <si>
    <t>FY20</t>
  </si>
  <si>
    <t>FY25 (est)</t>
  </si>
  <si>
    <t>FY26 (est)</t>
  </si>
  <si>
    <t xml:space="preserve">Step 3: ESSER as a Percent of Total </t>
  </si>
  <si>
    <t>Fill in your actual and/or projected baseline Operating Budget for FY 2020-2026 (E8:E14)</t>
  </si>
  <si>
    <t>Recurring costs</t>
  </si>
  <si>
    <t>Temporary staff, services, programs</t>
  </si>
  <si>
    <t>One-time costs</t>
  </si>
  <si>
    <t>Reference</t>
  </si>
  <si>
    <t>Total</t>
  </si>
  <si>
    <t>Step 4: ESSER Recurring v. One-Time Funds</t>
  </si>
  <si>
    <t>Estimate percentage of funds each fiscal year for one-time costs (HVAC, PPE, equipment, etc) v. temporary costs (tutors, supplemental programs) v. recurring costs (subsidizing ongoing staff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</si>
</sst>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0.000%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Lato Regular"/>
    </font>
    <font>
      <u/>
      <sz val="12"/>
      <color theme="10"/>
      <name val="Lato Regular"/>
    </font>
    <font>
      <sz val="14"/>
      <color theme="1"/>
      <name val="Lato Regular"/>
    </font>
    <font>
      <b/>
      <i/>
      <sz val="16"/>
      <color theme="1"/>
      <name val="Lato Regular"/>
    </font>
    <font>
      <sz val="12"/>
      <color theme="1"/>
      <name val="Lato Regular"/>
    </font>
    <font>
      <sz val="12"/>
      <color theme="4"/>
      <name val="Lato Regular"/>
    </font>
    <font>
      <i/>
      <sz val="12"/>
      <color theme="1"/>
      <name val="Lato Regular"/>
    </font>
    <font>
      <b/>
      <sz val="12"/>
      <color theme="1"/>
      <name val="Lato Regular"/>
    </font>
    <font>
      <b/>
      <i/>
      <sz val="12"/>
      <color theme="1"/>
      <name val="Lato Regular"/>
    </font>
    <font>
      <b/>
      <sz val="14"/>
      <color theme="1"/>
      <name val="Lato Regula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2"/>
      <color theme="4"/>
      <name val="Lato Regular"/>
    </font>
    <font>
      <b/>
      <i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6D0FF"/>
        <bgColor indexed="64"/>
      </patternFill>
    </fill>
    <fill>
      <patternFill patternType="solid">
        <fgColor rgb="FF60F4E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8EAF6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44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164" fontId="24" fillId="0" borderId="0" xfId="43" applyNumberFormat="1" applyFont="1"/>
    <xf numFmtId="0" fontId="25" fillId="0" borderId="0" xfId="0" applyFont="1"/>
    <xf numFmtId="0" fontId="26" fillId="0" borderId="0" xfId="0" applyFont="1"/>
    <xf numFmtId="0" fontId="26" fillId="33" borderId="0" xfId="0" applyFont="1" applyFill="1"/>
    <xf numFmtId="8" fontId="23" fillId="33" borderId="0" xfId="0" applyNumberFormat="1" applyFont="1" applyFill="1"/>
    <xf numFmtId="6" fontId="23" fillId="0" borderId="0" xfId="0" applyNumberFormat="1" applyFont="1"/>
    <xf numFmtId="0" fontId="26" fillId="37" borderId="0" xfId="0" applyFont="1" applyFill="1"/>
    <xf numFmtId="8" fontId="23" fillId="37" borderId="0" xfId="0" applyNumberFormat="1" applyFont="1" applyFill="1"/>
    <xf numFmtId="0" fontId="26" fillId="34" borderId="0" xfId="0" applyFont="1" applyFill="1"/>
    <xf numFmtId="8" fontId="23" fillId="34" borderId="0" xfId="0" applyNumberFormat="1" applyFont="1" applyFill="1"/>
    <xf numFmtId="0" fontId="26" fillId="35" borderId="0" xfId="0" applyFont="1" applyFill="1"/>
    <xf numFmtId="6" fontId="23" fillId="35" borderId="0" xfId="0" applyNumberFormat="1" applyFont="1" applyFill="1"/>
    <xf numFmtId="8" fontId="26" fillId="35" borderId="0" xfId="0" applyNumberFormat="1" applyFont="1" applyFill="1"/>
    <xf numFmtId="9" fontId="24" fillId="33" borderId="0" xfId="39" applyFont="1" applyFill="1"/>
    <xf numFmtId="9" fontId="24" fillId="37" borderId="0" xfId="39" applyFont="1" applyFill="1"/>
    <xf numFmtId="0" fontId="23" fillId="36" borderId="0" xfId="0" applyFont="1" applyFill="1"/>
    <xf numFmtId="9" fontId="23" fillId="35" borderId="0" xfId="39" applyFont="1" applyFill="1"/>
    <xf numFmtId="9" fontId="24" fillId="34" borderId="0" xfId="39" applyFont="1" applyFill="1"/>
    <xf numFmtId="0" fontId="27" fillId="0" borderId="0" xfId="0" applyFont="1"/>
    <xf numFmtId="9" fontId="27" fillId="0" borderId="0" xfId="39" applyFont="1"/>
    <xf numFmtId="9" fontId="27" fillId="0" borderId="0" xfId="0" applyNumberFormat="1" applyFont="1"/>
    <xf numFmtId="6" fontId="23" fillId="37" borderId="0" xfId="0" applyNumberFormat="1" applyFont="1" applyFill="1"/>
    <xf numFmtId="6" fontId="23" fillId="34" borderId="0" xfId="0" applyNumberFormat="1" applyFont="1" applyFill="1"/>
    <xf numFmtId="8" fontId="23" fillId="35" borderId="0" xfId="0" applyNumberFormat="1" applyFont="1" applyFill="1"/>
    <xf numFmtId="44" fontId="25" fillId="0" borderId="0" xfId="0" applyNumberFormat="1" applyFont="1"/>
    <xf numFmtId="6" fontId="23" fillId="36" borderId="0" xfId="0" applyNumberFormat="1" applyFont="1" applyFill="1"/>
    <xf numFmtId="8" fontId="25" fillId="0" borderId="0" xfId="0" applyNumberFormat="1" applyFont="1"/>
    <xf numFmtId="44" fontId="23" fillId="0" borderId="0" xfId="0" applyNumberFormat="1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3" fillId="0" borderId="0" xfId="0" applyNumberFormat="1" applyFont="1"/>
    <xf numFmtId="166" fontId="24" fillId="0" borderId="0" xfId="45" applyNumberFormat="1" applyFont="1"/>
    <xf numFmtId="0" fontId="23" fillId="35" borderId="0" xfId="0" applyFont="1" applyFill="1"/>
    <xf numFmtId="0" fontId="30" fillId="0" borderId="0" xfId="0" applyFont="1"/>
    <xf numFmtId="8" fontId="0" fillId="35" borderId="0" xfId="0" applyNumberFormat="1" applyFill="1"/>
    <xf numFmtId="9" fontId="0" fillId="35" borderId="0" xfId="39" applyFont="1" applyFill="1"/>
    <xf numFmtId="6" fontId="0" fillId="35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6" fontId="23" fillId="33" borderId="0" xfId="0" applyNumberFormat="1" applyFont="1" applyFill="1"/>
    <xf numFmtId="0" fontId="0" fillId="36" borderId="0" xfId="0" applyFill="1"/>
    <xf numFmtId="9" fontId="0" fillId="36" borderId="0" xfId="39" applyFont="1" applyFill="1"/>
    <xf numFmtId="0" fontId="26" fillId="38" borderId="0" xfId="0" applyFont="1" applyFill="1"/>
    <xf numFmtId="6" fontId="29" fillId="38" borderId="0" xfId="0" applyNumberFormat="1" applyFont="1" applyFill="1"/>
    <xf numFmtId="8" fontId="29" fillId="38" borderId="0" xfId="0" applyNumberFormat="1" applyFont="1" applyFill="1"/>
    <xf numFmtId="8" fontId="30" fillId="38" borderId="0" xfId="0" applyNumberFormat="1" applyFont="1" applyFill="1"/>
    <xf numFmtId="8" fontId="23" fillId="0" borderId="0" xfId="0" applyNumberFormat="1" applyFont="1"/>
    <xf numFmtId="0" fontId="32" fillId="0" borderId="0" xfId="0" applyFont="1"/>
    <xf numFmtId="0" fontId="16" fillId="0" borderId="0" xfId="0" applyFont="1" applyAlignment="1">
      <alignment vertical="center" wrapText="1"/>
    </xf>
    <xf numFmtId="9" fontId="30" fillId="0" borderId="0" xfId="39" applyFont="1"/>
    <xf numFmtId="0" fontId="16" fillId="35" borderId="0" xfId="0" applyFont="1" applyFill="1" applyAlignment="1">
      <alignment vertical="center" wrapText="1"/>
    </xf>
    <xf numFmtId="164" fontId="0" fillId="35" borderId="0" xfId="43" applyNumberFormat="1" applyFont="1" applyFill="1"/>
    <xf numFmtId="0" fontId="26" fillId="0" borderId="0" xfId="0" applyFont="1" applyAlignment="1">
      <alignment wrapText="1"/>
    </xf>
    <xf numFmtId="0" fontId="16" fillId="0" borderId="0" xfId="0" applyFont="1" applyAlignment="1">
      <alignment wrapText="1"/>
    </xf>
    <xf numFmtId="6" fontId="0" fillId="0" borderId="0" xfId="0" applyNumberFormat="1"/>
    <xf numFmtId="44" fontId="0" fillId="0" borderId="0" xfId="0" applyNumberFormat="1"/>
    <xf numFmtId="167" fontId="0" fillId="0" borderId="0" xfId="39" applyNumberFormat="1" applyFont="1" applyFill="1"/>
    <xf numFmtId="9" fontId="0" fillId="35" borderId="0" xfId="0" applyNumberFormat="1" applyFill="1"/>
    <xf numFmtId="0" fontId="25" fillId="0" borderId="0" xfId="0" applyFont="1"/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44" fontId="1" fillId="35" borderId="0" xfId="43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C4C4C4"/>
      <color rgb="FF60F4E2"/>
      <color rgb="FFB3C0FF"/>
      <color rgb="FF6060D8"/>
      <color rgb="FFF9F9F9"/>
      <color rgb="FFE8EAF6"/>
      <color rgb="FF96D0FF"/>
      <color rgb="FFE2F7F9"/>
      <color rgb="FF8AF4FF"/>
      <color rgb="FF8C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ESSER Spending by Year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'Multi-year planning'!$B$23</c:f>
              <c:strCache>
                <c:ptCount val="1"/>
                <c:pt idx="0">
                  <c:v>ESSER I $</c:v>
                </c:pt>
              </c:strCache>
            </c:strRef>
          </c:tx>
          <c:spPr>
            <a:solidFill>
              <a:srgbClr val="008FFF"/>
            </a:solidFill>
            <a:ln>
              <a:noFill/>
            </a:ln>
            <a:effectLst/>
          </c:spPr>
          <c:invertIfNegative val="0"/>
          <c:cat>
            <c:strRef>
              <c:f>'Multi-year planning'!$A$24:$A$29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'Multi-year planning'!$B$24:$B$29</c:f>
              <c:numCache>
                <c:formatCode>"$"#,##0.00_);[Red]\("$"#,##0.00\)</c:formatCode>
                <c:ptCount val="6"/>
                <c:pt idx="0">
                  <c:v>2000000</c:v>
                </c:pt>
                <c:pt idx="1">
                  <c:v>250000</c:v>
                </c:pt>
                <c:pt idx="2">
                  <c:v>250000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B14D-96FC-4A8A2BC15DC5}"/>
            </c:ext>
          </c:extLst>
        </c:ser>
        <c:ser>
          <c:idx val="1"/>
          <c:order val="1"/>
          <c:tx>
            <c:strRef>
              <c:f>'Multi-year planning'!$C$23</c:f>
              <c:strCache>
                <c:ptCount val="1"/>
                <c:pt idx="0">
                  <c:v>ESSER II $</c:v>
                </c:pt>
              </c:strCache>
            </c:strRef>
          </c:tx>
          <c:spPr>
            <a:solidFill>
              <a:srgbClr val="96D0FF"/>
            </a:solidFill>
            <a:ln>
              <a:noFill/>
            </a:ln>
            <a:effectLst/>
          </c:spPr>
          <c:invertIfNegative val="0"/>
          <c:cat>
            <c:strRef>
              <c:f>'Multi-year planning'!$A$24:$A$29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'Multi-year planning'!$C$24:$C$29</c:f>
              <c:numCache>
                <c:formatCode>"$"#,##0_);[Red]\("$"#,##0\)</c:formatCode>
                <c:ptCount val="6"/>
                <c:pt idx="0">
                  <c:v>0</c:v>
                </c:pt>
                <c:pt idx="1">
                  <c:v>4000000</c:v>
                </c:pt>
                <c:pt idx="2">
                  <c:v>3000000</c:v>
                </c:pt>
                <c:pt idx="3">
                  <c:v>3000000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B-B14D-96FC-4A8A2BC15DC5}"/>
            </c:ext>
          </c:extLst>
        </c:ser>
        <c:ser>
          <c:idx val="2"/>
          <c:order val="2"/>
          <c:tx>
            <c:strRef>
              <c:f>'Multi-year planning'!$D$23</c:f>
              <c:strCache>
                <c:ptCount val="1"/>
                <c:pt idx="0">
                  <c:v>ESSER III $</c:v>
                </c:pt>
              </c:strCache>
            </c:strRef>
          </c:tx>
          <c:spPr>
            <a:solidFill>
              <a:srgbClr val="60F4E2"/>
            </a:solidFill>
            <a:ln>
              <a:noFill/>
            </a:ln>
            <a:effectLst/>
          </c:spPr>
          <c:invertIfNegative val="0"/>
          <c:cat>
            <c:strRef>
              <c:f>'Multi-year planning'!$A$24:$A$29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'Multi-year planning'!$D$24:$D$29</c:f>
              <c:numCache>
                <c:formatCode>"$"#,##0_);[Red]\("$"#,##0\)</c:formatCode>
                <c:ptCount val="6"/>
                <c:pt idx="0">
                  <c:v>0</c:v>
                </c:pt>
                <c:pt idx="1">
                  <c:v>2400000</c:v>
                </c:pt>
                <c:pt idx="2">
                  <c:v>4800000</c:v>
                </c:pt>
                <c:pt idx="3">
                  <c:v>6000000</c:v>
                </c:pt>
                <c:pt idx="4">
                  <c:v>7200000</c:v>
                </c:pt>
                <c:pt idx="5">
                  <c:v>3600000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B-B14D-96FC-4A8A2BC15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1701487"/>
        <c:axId val="1"/>
      </c:barChart>
      <c:catAx>
        <c:axId val="208170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0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PP$ by</a:t>
            </a:r>
            <a:r>
              <a:rPr lang="en-US" baseline="0"/>
              <a:t> Year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'Multi-year planning'!$B$31</c:f>
              <c:strCache>
                <c:ptCount val="1"/>
                <c:pt idx="0">
                  <c:v>TOTAL PP$</c:v>
                </c:pt>
              </c:strCache>
            </c:strRef>
          </c:tx>
          <c:spPr>
            <a:solidFill>
              <a:srgbClr val="B3C0FF"/>
            </a:solidFill>
            <a:ln>
              <a:noFill/>
            </a:ln>
            <a:effectLst/>
          </c:spPr>
          <c:invertIfNegative val="0"/>
          <c:cat>
            <c:strRef>
              <c:f>'Multi-year planning'!$A$32:$A$37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'Multi-year planning'!$B$32:$B$37</c:f>
              <c:numCache>
                <c:formatCode>_("$"* #,##0.00_);_("$"* \(#,##0.00\);_("$"* "-"??_);_(@_)</c:formatCode>
                <c:ptCount val="6"/>
                <c:pt idx="0">
                  <c:v>200</c:v>
                </c:pt>
                <c:pt idx="1">
                  <c:v>665</c:v>
                </c:pt>
                <c:pt idx="2">
                  <c:v>805</c:v>
                </c:pt>
                <c:pt idx="3">
                  <c:v>900</c:v>
                </c:pt>
                <c:pt idx="4">
                  <c:v>720</c:v>
                </c:pt>
                <c:pt idx="5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F-DD45-9117-F05409B68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573408"/>
        <c:axId val="1"/>
      </c:barChart>
      <c:catAx>
        <c:axId val="5025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7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ESSER</a:t>
            </a:r>
            <a:r>
              <a:rPr lang="en-US" baseline="0"/>
              <a:t> Relative to Total Operating Budget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'ESSER % of Budget'!$B$7</c:f>
              <c:strCache>
                <c:ptCount val="1"/>
                <c:pt idx="0">
                  <c:v>ESSER I 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Budget'!$B$8:$B$14</c:f>
            </c:numRef>
          </c:val>
          <c:extLst>
            <c:ext xmlns:c16="http://schemas.microsoft.com/office/drawing/2014/chart" uri="{C3380CC4-5D6E-409C-BE32-E72D297353CC}">
              <c16:uniqueId val="{00000000-4013-994A-AABD-2D6FFEC82A02}"/>
            </c:ext>
          </c:extLst>
        </c:ser>
        <c:ser>
          <c:idx val="1"/>
          <c:order val="1"/>
          <c:tx>
            <c:strRef>
              <c:f>'ESSER % of Budget'!$C$7</c:f>
              <c:strCache>
                <c:ptCount val="1"/>
                <c:pt idx="0">
                  <c:v>ESSER II 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Budget'!$C$8:$C$14</c:f>
            </c:numRef>
          </c:val>
          <c:extLst>
            <c:ext xmlns:c16="http://schemas.microsoft.com/office/drawing/2014/chart" uri="{C3380CC4-5D6E-409C-BE32-E72D297353CC}">
              <c16:uniqueId val="{00000001-4013-994A-AABD-2D6FFEC82A02}"/>
            </c:ext>
          </c:extLst>
        </c:ser>
        <c:ser>
          <c:idx val="2"/>
          <c:order val="2"/>
          <c:tx>
            <c:strRef>
              <c:f>'ESSER % of Budget'!$D$7</c:f>
              <c:strCache>
                <c:ptCount val="1"/>
                <c:pt idx="0">
                  <c:v>ESSER III $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Budget'!$D$8:$D$14</c:f>
            </c:numRef>
          </c:val>
          <c:extLst>
            <c:ext xmlns:c16="http://schemas.microsoft.com/office/drawing/2014/chart" uri="{C3380CC4-5D6E-409C-BE32-E72D297353CC}">
              <c16:uniqueId val="{00000002-4013-994A-AABD-2D6FFEC82A02}"/>
            </c:ext>
          </c:extLst>
        </c:ser>
        <c:ser>
          <c:idx val="3"/>
          <c:order val="3"/>
          <c:tx>
            <c:strRef>
              <c:f>'ESSER % of Budget'!$E$7</c:f>
              <c:strCache>
                <c:ptCount val="1"/>
                <c:pt idx="0">
                  <c:v>Regular OpEx $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Budget'!$E$8:$E$14</c:f>
              <c:numCache>
                <c:formatCode>"$"#,##0_);[Red]\("$"#,##0\)</c:formatCode>
                <c:ptCount val="7"/>
                <c:pt idx="0">
                  <c:v>100000000</c:v>
                </c:pt>
                <c:pt idx="1">
                  <c:v>103000000</c:v>
                </c:pt>
                <c:pt idx="2" formatCode="&quot;$&quot;#,##0.00_);[Red]\(&quot;$&quot;#,##0.00\)">
                  <c:v>106000000</c:v>
                </c:pt>
                <c:pt idx="3" formatCode="&quot;$&quot;#,##0.00_);[Red]\(&quot;$&quot;#,##0.00\)">
                  <c:v>109000000</c:v>
                </c:pt>
                <c:pt idx="4" formatCode="&quot;$&quot;#,##0.00_);[Red]\(&quot;$&quot;#,##0.00\)">
                  <c:v>112000000</c:v>
                </c:pt>
                <c:pt idx="5" formatCode="&quot;$&quot;#,##0.00_);[Red]\(&quot;$&quot;#,##0.00\)">
                  <c:v>115000000</c:v>
                </c:pt>
                <c:pt idx="6" formatCode="&quot;$&quot;#,##0.00_);[Red]\(&quot;$&quot;#,##0.00\)">
                  <c:v>118000000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3-994A-AABD-2D6FFEC82A02}"/>
            </c:ext>
          </c:extLst>
        </c:ser>
        <c:ser>
          <c:idx val="4"/>
          <c:order val="4"/>
          <c:tx>
            <c:strRef>
              <c:f>'ESSER % of Budget'!$F$7</c:f>
              <c:strCache>
                <c:ptCount val="1"/>
                <c:pt idx="0">
                  <c:v>TOTAL ESSER $</c:v>
                </c:pt>
              </c:strCache>
            </c:strRef>
          </c:tx>
          <c:spPr>
            <a:solidFill>
              <a:srgbClr val="60F4E2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Budget'!$F$8:$F$14</c:f>
              <c:numCache>
                <c:formatCode>"$"#,##0.00_);[Red]\("$"#,##0.00\)</c:formatCode>
                <c:ptCount val="7"/>
                <c:pt idx="0">
                  <c:v>2000000</c:v>
                </c:pt>
                <c:pt idx="1">
                  <c:v>6650000</c:v>
                </c:pt>
                <c:pt idx="2">
                  <c:v>8050000</c:v>
                </c:pt>
                <c:pt idx="3">
                  <c:v>9000000</c:v>
                </c:pt>
                <c:pt idx="4">
                  <c:v>7200000</c:v>
                </c:pt>
                <c:pt idx="5">
                  <c:v>3600000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3-994A-AABD-2D6FFEC82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730639"/>
        <c:axId val="766709359"/>
      </c:barChart>
      <c:catAx>
        <c:axId val="76673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09359"/>
        <c:crosses val="autoZero"/>
        <c:auto val="1"/>
        <c:lblAlgn val="ctr"/>
        <c:lblOffset val="100"/>
        <c:noMultiLvlLbl val="0"/>
      </c:catAx>
      <c:valAx>
        <c:axId val="7667093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30639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ESSER as</a:t>
            </a:r>
            <a:r>
              <a:rPr lang="en-US" baseline="0"/>
              <a:t> a Percentage of Total Budget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'ESSER % of Budget'!$B$7</c:f>
              <c:strCache>
                <c:ptCount val="1"/>
                <c:pt idx="0">
                  <c:v>ESSER I 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Budget'!$B$8:$B$14</c:f>
            </c:numRef>
          </c:val>
          <c:extLst>
            <c:ext xmlns:c16="http://schemas.microsoft.com/office/drawing/2014/chart" uri="{C3380CC4-5D6E-409C-BE32-E72D297353CC}">
              <c16:uniqueId val="{00000000-EA0B-A940-BD78-A4496A790410}"/>
            </c:ext>
          </c:extLst>
        </c:ser>
        <c:ser>
          <c:idx val="1"/>
          <c:order val="1"/>
          <c:tx>
            <c:strRef>
              <c:f>'ESSER % of Budget'!$C$7</c:f>
              <c:strCache>
                <c:ptCount val="1"/>
                <c:pt idx="0">
                  <c:v>ESSER II 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Budget'!$C$8:$C$14</c:f>
            </c:numRef>
          </c:val>
          <c:extLst>
            <c:ext xmlns:c16="http://schemas.microsoft.com/office/drawing/2014/chart" uri="{C3380CC4-5D6E-409C-BE32-E72D297353CC}">
              <c16:uniqueId val="{00000001-EA0B-A940-BD78-A4496A790410}"/>
            </c:ext>
          </c:extLst>
        </c:ser>
        <c:ser>
          <c:idx val="2"/>
          <c:order val="2"/>
          <c:tx>
            <c:strRef>
              <c:f>'ESSER % of Budget'!$D$7</c:f>
              <c:strCache>
                <c:ptCount val="1"/>
                <c:pt idx="0">
                  <c:v>ESSER III $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Budget'!$D$8:$D$14</c:f>
            </c:numRef>
          </c:val>
          <c:extLst>
            <c:ext xmlns:c16="http://schemas.microsoft.com/office/drawing/2014/chart" uri="{C3380CC4-5D6E-409C-BE32-E72D297353CC}">
              <c16:uniqueId val="{00000002-EA0B-A940-BD78-A4496A790410}"/>
            </c:ext>
          </c:extLst>
        </c:ser>
        <c:ser>
          <c:idx val="3"/>
          <c:order val="3"/>
          <c:tx>
            <c:strRef>
              <c:f>'ESSER % of Budget'!$E$7</c:f>
              <c:strCache>
                <c:ptCount val="1"/>
                <c:pt idx="0">
                  <c:v>Regular OpEx $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Budget'!$E$8:$E$14</c:f>
              <c:numCache>
                <c:formatCode>"$"#,##0_);[Red]\("$"#,##0\)</c:formatCode>
                <c:ptCount val="7"/>
                <c:pt idx="0">
                  <c:v>100000000</c:v>
                </c:pt>
                <c:pt idx="1">
                  <c:v>103000000</c:v>
                </c:pt>
                <c:pt idx="2" formatCode="&quot;$&quot;#,##0.00_);[Red]\(&quot;$&quot;#,##0.00\)">
                  <c:v>106000000</c:v>
                </c:pt>
                <c:pt idx="3" formatCode="&quot;$&quot;#,##0.00_);[Red]\(&quot;$&quot;#,##0.00\)">
                  <c:v>109000000</c:v>
                </c:pt>
                <c:pt idx="4" formatCode="&quot;$&quot;#,##0.00_);[Red]\(&quot;$&quot;#,##0.00\)">
                  <c:v>112000000</c:v>
                </c:pt>
                <c:pt idx="5" formatCode="&quot;$&quot;#,##0.00_);[Red]\(&quot;$&quot;#,##0.00\)">
                  <c:v>115000000</c:v>
                </c:pt>
                <c:pt idx="6" formatCode="&quot;$&quot;#,##0.00_);[Red]\(&quot;$&quot;#,##0.00\)">
                  <c:v>118000000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B-A940-BD78-A4496A790410}"/>
            </c:ext>
          </c:extLst>
        </c:ser>
        <c:ser>
          <c:idx val="4"/>
          <c:order val="4"/>
          <c:tx>
            <c:strRef>
              <c:f>'ESSER % of Budget'!$F$7</c:f>
              <c:strCache>
                <c:ptCount val="1"/>
                <c:pt idx="0">
                  <c:v>TOTAL ESSER $</c:v>
                </c:pt>
              </c:strCache>
            </c:strRef>
          </c:tx>
          <c:spPr>
            <a:solidFill>
              <a:srgbClr val="60F4E2"/>
            </a:solidFill>
            <a:ln>
              <a:noFill/>
            </a:ln>
            <a:effectLst/>
          </c:spPr>
          <c:invertIfNegative val="0"/>
          <c:cat>
            <c:strRef>
              <c:f>'ESSER % of Budget'!$A$8:$A$14</c:f>
              <c:strCache>
                <c:ptCount val="7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(est)</c:v>
                </c:pt>
                <c:pt idx="6">
                  <c:v>FY26 (est)</c:v>
                </c:pt>
              </c:strCache>
            </c:strRef>
          </c:cat>
          <c:val>
            <c:numRef>
              <c:f>'ESSER % of Budget'!$F$8:$F$14</c:f>
              <c:numCache>
                <c:formatCode>"$"#,##0.00_);[Red]\("$"#,##0.00\)</c:formatCode>
                <c:ptCount val="7"/>
                <c:pt idx="0">
                  <c:v>2000000</c:v>
                </c:pt>
                <c:pt idx="1">
                  <c:v>6650000</c:v>
                </c:pt>
                <c:pt idx="2">
                  <c:v>8050000</c:v>
                </c:pt>
                <c:pt idx="3">
                  <c:v>9000000</c:v>
                </c:pt>
                <c:pt idx="4">
                  <c:v>7200000</c:v>
                </c:pt>
                <c:pt idx="5">
                  <c:v>3600000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0B-A940-BD78-A4496A79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9233231"/>
        <c:axId val="1469235567"/>
      </c:barChart>
      <c:catAx>
        <c:axId val="14692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235567"/>
        <c:crosses val="autoZero"/>
        <c:auto val="1"/>
        <c:lblAlgn val="ctr"/>
        <c:lblOffset val="100"/>
        <c:noMultiLvlLbl val="0"/>
      </c:catAx>
      <c:valAx>
        <c:axId val="146923556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2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User</a:t>
            </a:r>
            <a:r>
              <a:rPr lang="en-US" baseline="0"/>
              <a:t> of ESSER Funds [relative to ongoing costs]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'ESSER Recurring v. One-time'!$B$13</c:f>
              <c:strCache>
                <c:ptCount val="1"/>
                <c:pt idx="0">
                  <c:v>One-time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'ESSER Recurring v. One-time'!$A$14:$A$19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'ESSER Recurring v. One-time'!$B$14:$B$19</c:f>
              <c:numCache>
                <c:formatCode>0%</c:formatCode>
                <c:ptCount val="6"/>
                <c:pt idx="0">
                  <c:v>0.9</c:v>
                </c:pt>
                <c:pt idx="1">
                  <c:v>0.5</c:v>
                </c:pt>
                <c:pt idx="2">
                  <c:v>0.3</c:v>
                </c:pt>
                <c:pt idx="3">
                  <c:v>0.4</c:v>
                </c:pt>
                <c:pt idx="4">
                  <c:v>0.35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B-3744-969F-8706E31E6214}"/>
            </c:ext>
          </c:extLst>
        </c:ser>
        <c:ser>
          <c:idx val="1"/>
          <c:order val="1"/>
          <c:tx>
            <c:strRef>
              <c:f>'ESSER Recurring v. One-time'!$C$13</c:f>
              <c:strCache>
                <c:ptCount val="1"/>
                <c:pt idx="0">
                  <c:v>Temporary staff, services, programs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'ESSER Recurring v. One-time'!$A$14:$A$19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'ESSER Recurring v. One-time'!$C$14:$C$19</c:f>
              <c:numCache>
                <c:formatCode>0%</c:formatCode>
                <c:ptCount val="6"/>
                <c:pt idx="0">
                  <c:v>0.1</c:v>
                </c:pt>
                <c:pt idx="1">
                  <c:v>0.45</c:v>
                </c:pt>
                <c:pt idx="2">
                  <c:v>0.6</c:v>
                </c:pt>
                <c:pt idx="3">
                  <c:v>0.52</c:v>
                </c:pt>
                <c:pt idx="4">
                  <c:v>0.6</c:v>
                </c:pt>
                <c:pt idx="5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B-3744-969F-8706E31E6214}"/>
            </c:ext>
          </c:extLst>
        </c:ser>
        <c:ser>
          <c:idx val="2"/>
          <c:order val="2"/>
          <c:tx>
            <c:strRef>
              <c:f>'ESSER Recurring v. One-time'!$D$13</c:f>
              <c:strCache>
                <c:ptCount val="1"/>
                <c:pt idx="0">
                  <c:v>Recurring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'ESSER Recurring v. One-time'!$A$14:$A$19</c:f>
              <c:strCache>
                <c:ptCount val="6"/>
                <c:pt idx="0">
                  <c:v>FY20 (March-June 2020)</c:v>
                </c:pt>
                <c:pt idx="1">
                  <c:v>FY21</c:v>
                </c:pt>
                <c:pt idx="2">
                  <c:v>FY22</c:v>
                </c:pt>
                <c:pt idx="3">
                  <c:v>FY23 </c:v>
                </c:pt>
                <c:pt idx="4">
                  <c:v>FY24</c:v>
                </c:pt>
                <c:pt idx="5">
                  <c:v>FY25 (spend thru 9/30/2024)</c:v>
                </c:pt>
              </c:strCache>
            </c:strRef>
          </c:cat>
          <c:val>
            <c:numRef>
              <c:f>'ESSER Recurring v. One-time'!$D$14:$D$19</c:f>
              <c:numCache>
                <c:formatCode>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0.08</c:v>
                </c:pt>
                <c:pt idx="4">
                  <c:v>0.05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B-3744-969F-8706E31E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654943"/>
        <c:axId val="766656671"/>
      </c:barChart>
      <c:catAx>
        <c:axId val="7666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656671"/>
        <c:crosses val="autoZero"/>
        <c:auto val="1"/>
        <c:lblAlgn val="ctr"/>
        <c:lblOffset val="100"/>
        <c:noMultiLvlLbl val="0"/>
      </c:catAx>
      <c:valAx>
        <c:axId val="76665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6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74057</xdr:rowOff>
    </xdr:from>
    <xdr:to>
      <xdr:col>0</xdr:col>
      <xdr:colOff>2108200</xdr:colOff>
      <xdr:row>1</xdr:row>
      <xdr:rowOff>194453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B306CB1-3240-634D-B641-7C7B6C311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74057"/>
          <a:ext cx="1892300" cy="374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618636</xdr:colOff>
      <xdr:row>4</xdr:row>
      <xdr:rowOff>157258</xdr:rowOff>
    </xdr:from>
    <xdr:to>
      <xdr:col>11</xdr:col>
      <xdr:colOff>678151</xdr:colOff>
      <xdr:row>20</xdr:row>
      <xdr:rowOff>223692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37E6993-E57A-794C-A54A-542F5D720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593069</xdr:colOff>
      <xdr:row>22</xdr:row>
      <xdr:rowOff>24410</xdr:rowOff>
    </xdr:from>
    <xdr:to>
      <xdr:col>11</xdr:col>
      <xdr:colOff>661089</xdr:colOff>
      <xdr:row>37</xdr:row>
      <xdr:rowOff>92605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671BDB7-6F69-DC4D-AEE9-19673C128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88347</xdr:colOff>
      <xdr:row>0</xdr:row>
      <xdr:rowOff>55218</xdr:rowOff>
    </xdr:from>
    <xdr:to>
      <xdr:col>0</xdr:col>
      <xdr:colOff>1877391</xdr:colOff>
      <xdr:row>1</xdr:row>
      <xdr:rowOff>155185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1668A0-B89D-534C-B1C9-220141C71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7" y="55218"/>
          <a:ext cx="1789044" cy="353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1789044</xdr:colOff>
      <xdr:row>1</xdr:row>
      <xdr:rowOff>99967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A79D24-D7B9-CB43-A23D-82354C53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9044" cy="353967"/>
        </a:xfrm>
        <a:prstGeom prst="rect">
          <a:avLst/>
        </a:prstGeom>
      </xdr:spPr>
    </xdr:pic>
    <xdr:clientData/>
  </xdr:twoCellAnchor>
  <xdr:twoCellAnchor>
    <xdr:from>
      <xdr:col>0</xdr:col>
      <xdr:colOff>368300</xdr:colOff>
      <xdr:row>16</xdr:row>
      <xdr:rowOff>107950</xdr:rowOff>
    </xdr:from>
    <xdr:to>
      <xdr:col>7</xdr:col>
      <xdr:colOff>38100</xdr:colOff>
      <xdr:row>38</xdr:row>
      <xdr:rowOff>25400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79023A6-4989-D953-A85A-C9344309C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203200</xdr:colOff>
      <xdr:row>16</xdr:row>
      <xdr:rowOff>95250</xdr:rowOff>
    </xdr:from>
    <xdr:to>
      <xdr:col>12</xdr:col>
      <xdr:colOff>711200</xdr:colOff>
      <xdr:row>38</xdr:row>
      <xdr:rowOff>50800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C99D329-12D7-E8BD-C2C4-AAC5242A2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10261</xdr:colOff>
      <xdr:row>11</xdr:row>
      <xdr:rowOff>135723</xdr:rowOff>
    </xdr:from>
    <xdr:to>
      <xdr:col>13</xdr:col>
      <xdr:colOff>141111</xdr:colOff>
      <xdr:row>27</xdr:row>
      <xdr:rowOff>76970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E27C9-045B-47D0-4C04-2B51AAFD3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ss Gartner" id="{8DB65AEB-8D4C-284C-AEE3-81C802AB41EC}" userId="S::jess@allovue.onmicrosoft.com::a8673ef0-543e-42d9-a7f7-b6f1f2f811b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7" dT="2021-04-21T03:05:32.56" personId="{8DB65AEB-8D4C-284C-AEE3-81C802AB41EC}" id="{7CA31CB2-10F9-3E4B-BFCC-217D801AA0E5}">
    <text>ESSER I &amp; II must be encumbered by 9/30/2022; spent by 9/30/2023</text>
  </threadedComment>
  <threadedComment ref="A18" dT="2021-04-21T03:06:10.44" personId="{8DB65AEB-8D4C-284C-AEE3-81C802AB41EC}" id="{F839E35C-5C4D-324F-A048-2D3F11907116}">
    <text>ESSER III (ARP) must be encumbered by 9/30/23 and spent by 9/30/24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ess@allovu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mailto:jess@allovue.com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jess@allovue.com" TargetMode="External"/><Relationship Id="rId1" Type="http://schemas.openxmlformats.org/officeDocument/2006/relationships/hyperlink" Target="mailto:jess@allovu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0AC6-96D2-DE43-AC66-931BA7D62BD4}">
  <dimension ref="A1:D23"/>
  <sheetViews>
    <sheetView zoomScale="88" workbookViewId="0">
      <selection activeCell="K16" sqref="K16"/>
    </sheetView>
  </sheetViews>
  <sheetFormatPr baseColWidth="10" defaultRowHeight="18"/>
  <cols>
    <col min="1" max="1" width="30" style="4" customWidth="1"/>
    <col min="2" max="2" width="19.33203125" style="4" customWidth="1"/>
    <col min="3" max="16384" width="10.83203125" style="4"/>
  </cols>
  <sheetData>
    <row r="1" spans="1:4" s="2" customFormat="1" ht="20">
      <c r="A1" s="66"/>
      <c r="B1" s="1" t="s">
        <v>33</v>
      </c>
    </row>
    <row r="2" spans="1:4" ht="19" customHeight="1">
      <c r="A2" s="66"/>
      <c r="B2" s="3" t="s">
        <v>34</v>
      </c>
      <c r="C2" s="2"/>
    </row>
    <row r="3" spans="1:4" ht="19" customHeight="1">
      <c r="A3" s="2" t="s">
        <v>47</v>
      </c>
      <c r="B3" s="2"/>
      <c r="C3" s="2"/>
    </row>
    <row r="4" spans="1:4">
      <c r="A4" s="8" t="s">
        <v>48</v>
      </c>
    </row>
    <row r="5" spans="1:4">
      <c r="A5" s="8" t="s">
        <v>37</v>
      </c>
    </row>
    <row r="6" spans="1:4">
      <c r="A6" s="8"/>
    </row>
    <row r="7" spans="1:4" ht="20">
      <c r="A7" s="5" t="s">
        <v>32</v>
      </c>
      <c r="B7" s="2"/>
      <c r="C7" s="2"/>
      <c r="D7" s="2"/>
    </row>
    <row r="8" spans="1:4">
      <c r="A8" s="6" t="s">
        <v>36</v>
      </c>
      <c r="B8" s="67" t="s">
        <v>41</v>
      </c>
      <c r="C8" s="67"/>
    </row>
    <row r="9" spans="1:4">
      <c r="A9" s="6" t="s">
        <v>35</v>
      </c>
      <c r="B9" s="38">
        <v>10000</v>
      </c>
    </row>
    <row r="10" spans="1:4" s="2" customFormat="1" ht="20">
      <c r="A10" s="6" t="s">
        <v>25</v>
      </c>
      <c r="B10" s="7">
        <v>2500000</v>
      </c>
      <c r="C10" s="4"/>
      <c r="D10" s="4"/>
    </row>
    <row r="11" spans="1:4">
      <c r="A11" s="6" t="s">
        <v>26</v>
      </c>
      <c r="B11" s="7">
        <v>10000000</v>
      </c>
    </row>
    <row r="12" spans="1:4">
      <c r="A12" s="6" t="s">
        <v>27</v>
      </c>
      <c r="B12" s="7">
        <v>24000000</v>
      </c>
    </row>
    <row r="14" spans="1:4" ht="20">
      <c r="A14" s="5" t="s">
        <v>49</v>
      </c>
      <c r="B14" s="2"/>
      <c r="C14" s="2"/>
      <c r="D14" s="2"/>
    </row>
    <row r="15" spans="1:4">
      <c r="A15" s="6" t="s">
        <v>0</v>
      </c>
      <c r="B15" s="65" t="s">
        <v>28</v>
      </c>
      <c r="C15" s="65"/>
      <c r="D15" s="65"/>
    </row>
    <row r="16" spans="1:4">
      <c r="A16" s="6" t="s">
        <v>1</v>
      </c>
      <c r="B16" s="65" t="s">
        <v>30</v>
      </c>
      <c r="C16" s="65"/>
      <c r="D16" s="65"/>
    </row>
    <row r="17" spans="1:4">
      <c r="A17" s="6" t="s">
        <v>29</v>
      </c>
      <c r="B17" s="65" t="s">
        <v>31</v>
      </c>
      <c r="C17" s="65"/>
      <c r="D17" s="65"/>
    </row>
    <row r="18" spans="1:4">
      <c r="B18" s="6"/>
      <c r="C18" s="6"/>
    </row>
    <row r="19" spans="1:4" ht="20">
      <c r="A19" s="5" t="s">
        <v>53</v>
      </c>
      <c r="B19" s="6"/>
      <c r="C19" s="6"/>
    </row>
    <row r="20" spans="1:4">
      <c r="A20" s="6" t="s">
        <v>54</v>
      </c>
    </row>
    <row r="22" spans="1:4" ht="20">
      <c r="A22" s="5" t="s">
        <v>60</v>
      </c>
      <c r="B22" s="6"/>
    </row>
    <row r="23" spans="1:4">
      <c r="A23" s="6" t="s">
        <v>61</v>
      </c>
    </row>
  </sheetData>
  <mergeCells count="5">
    <mergeCell ref="B15:D15"/>
    <mergeCell ref="B16:D16"/>
    <mergeCell ref="B17:D17"/>
    <mergeCell ref="A1:A2"/>
    <mergeCell ref="B8:C8"/>
  </mergeCells>
  <hyperlinks>
    <hyperlink ref="B2" r:id="rId1" xr:uid="{24FAF28C-2D9D-1144-B0E0-72EDB959F7E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90BF-4F8E-C44E-9378-E24A5F8E34E2}">
  <dimension ref="A1:G39"/>
  <sheetViews>
    <sheetView topLeftCell="A5" zoomScale="125" workbookViewId="0">
      <selection activeCell="E14" sqref="E14"/>
    </sheetView>
  </sheetViews>
  <sheetFormatPr baseColWidth="10" defaultRowHeight="16"/>
  <cols>
    <col min="1" max="1" width="26.83203125" style="9" customWidth="1"/>
    <col min="2" max="2" width="16.6640625" style="6" customWidth="1"/>
    <col min="3" max="3" width="16.33203125" style="6" customWidth="1"/>
    <col min="4" max="4" width="16" style="6" customWidth="1"/>
    <col min="5" max="5" width="18.5" style="6" customWidth="1"/>
    <col min="6" max="6" width="15.6640625" style="6" customWidth="1"/>
    <col min="7" max="7" width="16.5" style="6" customWidth="1"/>
    <col min="8" max="8" width="17" style="6" customWidth="1"/>
    <col min="9" max="9" width="13.33203125" style="6" customWidth="1"/>
    <col min="10" max="16384" width="10.83203125" style="6"/>
  </cols>
  <sheetData>
    <row r="1" spans="1:6" s="2" customFormat="1" ht="20">
      <c r="A1" s="66"/>
      <c r="B1" s="35" t="s">
        <v>33</v>
      </c>
    </row>
    <row r="2" spans="1:6" s="4" customFormat="1" ht="16" customHeight="1">
      <c r="A2" s="66"/>
      <c r="B2" s="3" t="s">
        <v>34</v>
      </c>
      <c r="C2" s="2"/>
    </row>
    <row r="4" spans="1:6">
      <c r="A4" s="9" t="s">
        <v>7</v>
      </c>
      <c r="B4" s="69" t="str">
        <f>Directions!B8</f>
        <v>Georgia Public School District</v>
      </c>
      <c r="C4" s="69"/>
    </row>
    <row r="5" spans="1:6">
      <c r="A5" s="9" t="s">
        <v>8</v>
      </c>
      <c r="B5" s="68">
        <f>Directions!B9</f>
        <v>10000</v>
      </c>
      <c r="C5" s="68"/>
    </row>
    <row r="6" spans="1:6" ht="19" customHeight="1"/>
    <row r="7" spans="1:6" s="9" customFormat="1" ht="19" customHeight="1">
      <c r="A7" s="9" t="s">
        <v>4</v>
      </c>
      <c r="B7" s="9" t="s">
        <v>5</v>
      </c>
      <c r="C7" s="9" t="s">
        <v>6</v>
      </c>
      <c r="D7" s="6"/>
      <c r="E7" s="6"/>
    </row>
    <row r="8" spans="1:6" ht="19" customHeight="1">
      <c r="A8" s="10" t="s">
        <v>0</v>
      </c>
      <c r="B8" s="46">
        <f>Directions!B10</f>
        <v>2500000</v>
      </c>
      <c r="C8" s="11">
        <f>B8/B5</f>
        <v>250</v>
      </c>
      <c r="E8" s="12"/>
    </row>
    <row r="9" spans="1:6" ht="19" customHeight="1">
      <c r="A9" s="13" t="s">
        <v>1</v>
      </c>
      <c r="B9" s="28">
        <f>Directions!B11</f>
        <v>10000000</v>
      </c>
      <c r="C9" s="14">
        <f>B9/B5</f>
        <v>1000</v>
      </c>
    </row>
    <row r="10" spans="1:6" s="9" customFormat="1" ht="19" customHeight="1">
      <c r="A10" s="15" t="s">
        <v>2</v>
      </c>
      <c r="B10" s="29">
        <f>Directions!B12</f>
        <v>24000000</v>
      </c>
      <c r="C10" s="16">
        <f>B10/B5</f>
        <v>2400</v>
      </c>
    </row>
    <row r="11" spans="1:6" ht="19" customHeight="1">
      <c r="A11" s="17" t="s">
        <v>3</v>
      </c>
      <c r="B11" s="18">
        <f>SUM(B8:B10)</f>
        <v>36500000</v>
      </c>
      <c r="C11" s="19">
        <f>B11/B5</f>
        <v>3650</v>
      </c>
    </row>
    <row r="12" spans="1:6" ht="19" customHeight="1"/>
    <row r="13" spans="1:6" ht="19" customHeight="1">
      <c r="A13" s="9" t="s">
        <v>9</v>
      </c>
      <c r="B13" s="10" t="s">
        <v>16</v>
      </c>
      <c r="C13" s="13" t="s">
        <v>17</v>
      </c>
      <c r="D13" s="15" t="s">
        <v>18</v>
      </c>
      <c r="E13" s="17" t="s">
        <v>23</v>
      </c>
      <c r="F13" s="6">
        <v>190</v>
      </c>
    </row>
    <row r="14" spans="1:6" ht="19" customHeight="1">
      <c r="A14" s="9" t="s">
        <v>40</v>
      </c>
      <c r="B14" s="20">
        <v>0.8</v>
      </c>
      <c r="C14" s="21">
        <v>0</v>
      </c>
      <c r="D14" s="22"/>
      <c r="E14" s="23">
        <f>E24/B11</f>
        <v>5.4794520547945202E-2</v>
      </c>
      <c r="F14" s="37">
        <f>$F$13*E14</f>
        <v>10.410958904109588</v>
      </c>
    </row>
    <row r="15" spans="1:6" ht="19" customHeight="1">
      <c r="A15" s="9" t="s">
        <v>10</v>
      </c>
      <c r="B15" s="20">
        <v>0.1</v>
      </c>
      <c r="C15" s="21">
        <v>0.4</v>
      </c>
      <c r="D15" s="24">
        <v>0.1</v>
      </c>
      <c r="E15" s="23">
        <f>E25/$B$11</f>
        <v>0.18219178082191781</v>
      </c>
      <c r="F15" s="37">
        <f t="shared" ref="F15:F19" si="0">$F$13*E15</f>
        <v>34.61643835616438</v>
      </c>
    </row>
    <row r="16" spans="1:6" ht="19" customHeight="1">
      <c r="A16" s="9" t="s">
        <v>11</v>
      </c>
      <c r="B16" s="20">
        <v>0.1</v>
      </c>
      <c r="C16" s="21">
        <v>0.3</v>
      </c>
      <c r="D16" s="24">
        <v>0.2</v>
      </c>
      <c r="E16" s="23">
        <f>E26/$B$11</f>
        <v>0.22054794520547946</v>
      </c>
      <c r="F16" s="37">
        <f t="shared" si="0"/>
        <v>41.904109589041099</v>
      </c>
    </row>
    <row r="17" spans="1:7" ht="19" customHeight="1">
      <c r="A17" s="9" t="s">
        <v>12</v>
      </c>
      <c r="B17" s="20"/>
      <c r="C17" s="21">
        <v>0.3</v>
      </c>
      <c r="D17" s="24">
        <v>0.25</v>
      </c>
      <c r="E17" s="23">
        <f>E27/$B$11</f>
        <v>0.24657534246575341</v>
      </c>
      <c r="F17" s="37">
        <f t="shared" si="0"/>
        <v>46.849315068493148</v>
      </c>
      <c r="G17" s="6">
        <f>SUM(F14+F15+F16+(F17*0.5))</f>
        <v>110.35616438356165</v>
      </c>
    </row>
    <row r="18" spans="1:7" s="8" customFormat="1" ht="19" customHeight="1">
      <c r="A18" s="9" t="s">
        <v>13</v>
      </c>
      <c r="B18" s="20"/>
      <c r="C18" s="21"/>
      <c r="D18" s="24">
        <v>0.3</v>
      </c>
      <c r="E18" s="23">
        <f>E28/$B$11</f>
        <v>0.19726027397260273</v>
      </c>
      <c r="F18" s="37">
        <f t="shared" si="0"/>
        <v>37.479452054794521</v>
      </c>
    </row>
    <row r="19" spans="1:7" ht="19" customHeight="1">
      <c r="A19" s="9" t="s">
        <v>38</v>
      </c>
      <c r="B19" s="22"/>
      <c r="C19" s="22"/>
      <c r="D19" s="24">
        <v>0.15</v>
      </c>
      <c r="E19" s="23">
        <f>E29/$B$11</f>
        <v>9.8630136986301367E-2</v>
      </c>
      <c r="F19" s="37">
        <f t="shared" si="0"/>
        <v>18.739726027397261</v>
      </c>
    </row>
    <row r="20" spans="1:7" ht="19" customHeight="1"/>
    <row r="21" spans="1:7" ht="19" customHeight="1">
      <c r="A21" s="25" t="s">
        <v>19</v>
      </c>
      <c r="B21" s="26">
        <f>SUM(B14:B18)</f>
        <v>1</v>
      </c>
      <c r="C21" s="26">
        <f>SUM(C14:C18)</f>
        <v>1</v>
      </c>
      <c r="D21" s="26">
        <f>SUM(D15:D19)</f>
        <v>1</v>
      </c>
      <c r="E21" s="27">
        <f>SUM(E14:E19)</f>
        <v>1</v>
      </c>
    </row>
    <row r="22" spans="1:7" ht="19" customHeight="1"/>
    <row r="23" spans="1:7" ht="19" customHeight="1">
      <c r="A23" s="9" t="s">
        <v>9</v>
      </c>
      <c r="B23" s="10" t="s">
        <v>20</v>
      </c>
      <c r="C23" s="13" t="s">
        <v>21</v>
      </c>
      <c r="D23" s="15" t="s">
        <v>22</v>
      </c>
      <c r="E23" s="17" t="s">
        <v>14</v>
      </c>
    </row>
    <row r="24" spans="1:7" ht="19" customHeight="1">
      <c r="A24" s="9" t="s">
        <v>40</v>
      </c>
      <c r="B24" s="11">
        <f>B14*$B$8</f>
        <v>2000000</v>
      </c>
      <c r="C24" s="28">
        <f>C14*$B$9</f>
        <v>0</v>
      </c>
      <c r="D24" s="29">
        <f t="shared" ref="D24:D29" si="1">D14*$B$10</f>
        <v>0</v>
      </c>
      <c r="E24" s="30">
        <f t="shared" ref="E24:E29" si="2">SUM(B24:D24)</f>
        <v>2000000</v>
      </c>
    </row>
    <row r="25" spans="1:7" ht="19" customHeight="1">
      <c r="A25" s="9" t="s">
        <v>10</v>
      </c>
      <c r="B25" s="11">
        <f>B15*$B$8</f>
        <v>250000</v>
      </c>
      <c r="C25" s="28">
        <f>C15*$B$9</f>
        <v>4000000</v>
      </c>
      <c r="D25" s="29">
        <f t="shared" si="1"/>
        <v>2400000</v>
      </c>
      <c r="E25" s="30">
        <f t="shared" si="2"/>
        <v>6650000</v>
      </c>
    </row>
    <row r="26" spans="1:7" ht="19" customHeight="1">
      <c r="A26" s="9" t="s">
        <v>11</v>
      </c>
      <c r="B26" s="11">
        <f>B16*$B$8</f>
        <v>250000</v>
      </c>
      <c r="C26" s="28">
        <f>C16*$B$9</f>
        <v>3000000</v>
      </c>
      <c r="D26" s="29">
        <f t="shared" si="1"/>
        <v>4800000</v>
      </c>
      <c r="E26" s="30">
        <f t="shared" si="2"/>
        <v>8050000</v>
      </c>
    </row>
    <row r="27" spans="1:7" ht="19" customHeight="1">
      <c r="A27" s="9" t="s">
        <v>39</v>
      </c>
      <c r="B27" s="11">
        <f>B17*$B$8</f>
        <v>0</v>
      </c>
      <c r="C27" s="28">
        <f>C17*$B$9</f>
        <v>3000000</v>
      </c>
      <c r="D27" s="29">
        <f t="shared" si="1"/>
        <v>6000000</v>
      </c>
      <c r="E27" s="30">
        <f t="shared" si="2"/>
        <v>9000000</v>
      </c>
    </row>
    <row r="28" spans="1:7" ht="19" customHeight="1">
      <c r="A28" s="9" t="s">
        <v>13</v>
      </c>
      <c r="B28" s="11">
        <f>B18*$B$8</f>
        <v>0</v>
      </c>
      <c r="C28" s="28">
        <f>C18*$B$9</f>
        <v>0</v>
      </c>
      <c r="D28" s="29">
        <f t="shared" si="1"/>
        <v>7200000</v>
      </c>
      <c r="E28" s="30">
        <f t="shared" si="2"/>
        <v>7200000</v>
      </c>
      <c r="F28" s="31"/>
    </row>
    <row r="29" spans="1:7" ht="19" customHeight="1">
      <c r="A29" s="9" t="s">
        <v>38</v>
      </c>
      <c r="B29" s="22"/>
      <c r="C29" s="32"/>
      <c r="D29" s="29">
        <f t="shared" si="1"/>
        <v>3600000</v>
      </c>
      <c r="E29" s="30">
        <f t="shared" si="2"/>
        <v>3600000</v>
      </c>
    </row>
    <row r="30" spans="1:7" ht="19" customHeight="1"/>
    <row r="31" spans="1:7" ht="19" customHeight="1">
      <c r="A31" s="9" t="s">
        <v>9</v>
      </c>
      <c r="B31" s="9" t="s">
        <v>15</v>
      </c>
      <c r="C31" s="9" t="s">
        <v>24</v>
      </c>
      <c r="E31" s="33"/>
    </row>
    <row r="32" spans="1:7" ht="19" customHeight="1">
      <c r="A32" s="9" t="s">
        <v>40</v>
      </c>
      <c r="B32" s="34">
        <f t="shared" ref="B32:B37" si="3">E24/$B$5</f>
        <v>200</v>
      </c>
      <c r="C32" s="34">
        <f>B32*0.2</f>
        <v>40</v>
      </c>
    </row>
    <row r="33" spans="1:3" ht="19" customHeight="1">
      <c r="A33" s="9" t="s">
        <v>10</v>
      </c>
      <c r="B33" s="34">
        <f t="shared" si="3"/>
        <v>665</v>
      </c>
      <c r="C33" s="34">
        <f t="shared" ref="C33:C37" si="4">B33*0.2</f>
        <v>133</v>
      </c>
    </row>
    <row r="34" spans="1:3" ht="19" customHeight="1">
      <c r="A34" s="9" t="s">
        <v>11</v>
      </c>
      <c r="B34" s="34">
        <f t="shared" si="3"/>
        <v>805</v>
      </c>
      <c r="C34" s="34">
        <f t="shared" si="4"/>
        <v>161</v>
      </c>
    </row>
    <row r="35" spans="1:3" ht="19" customHeight="1">
      <c r="A35" s="9" t="s">
        <v>12</v>
      </c>
      <c r="B35" s="34">
        <f t="shared" si="3"/>
        <v>900</v>
      </c>
      <c r="C35" s="34">
        <f t="shared" si="4"/>
        <v>180</v>
      </c>
    </row>
    <row r="36" spans="1:3" ht="19" customHeight="1">
      <c r="A36" s="9" t="s">
        <v>13</v>
      </c>
      <c r="B36" s="34">
        <f t="shared" si="3"/>
        <v>720</v>
      </c>
      <c r="C36" s="34">
        <f t="shared" si="4"/>
        <v>144</v>
      </c>
    </row>
    <row r="37" spans="1:3" ht="19" customHeight="1">
      <c r="A37" s="9" t="s">
        <v>38</v>
      </c>
      <c r="B37" s="34">
        <f t="shared" si="3"/>
        <v>360</v>
      </c>
      <c r="C37" s="34">
        <f t="shared" si="4"/>
        <v>72</v>
      </c>
    </row>
    <row r="38" spans="1:3" ht="19" customHeight="1"/>
    <row r="39" spans="1:3" ht="19" customHeight="1"/>
  </sheetData>
  <mergeCells count="3">
    <mergeCell ref="B5:C5"/>
    <mergeCell ref="B4:C4"/>
    <mergeCell ref="A1:A2"/>
  </mergeCells>
  <hyperlinks>
    <hyperlink ref="B2" r:id="rId1" xr:uid="{A3DDED29-38A5-9040-BE86-2CC4625A0CBD}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8F0A-623D-7A41-B583-88D30672D2EF}">
  <dimension ref="A1:I18"/>
  <sheetViews>
    <sheetView topLeftCell="E4" workbookViewId="0">
      <selection activeCell="E8" sqref="E8"/>
    </sheetView>
  </sheetViews>
  <sheetFormatPr baseColWidth="10" defaultRowHeight="16"/>
  <cols>
    <col min="1" max="1" width="28.5" customWidth="1"/>
    <col min="2" max="4" width="22.83203125" hidden="1" customWidth="1"/>
    <col min="5" max="5" width="27.33203125" customWidth="1"/>
    <col min="6" max="6" width="22.1640625" customWidth="1"/>
    <col min="7" max="7" width="21.83203125" customWidth="1"/>
    <col min="8" max="8" width="21.1640625" customWidth="1"/>
    <col min="9" max="9" width="22" customWidth="1"/>
  </cols>
  <sheetData>
    <row r="1" spans="1:9" ht="20">
      <c r="A1" s="66"/>
      <c r="B1" s="35" t="s">
        <v>33</v>
      </c>
      <c r="C1" s="2"/>
      <c r="E1" s="35" t="s">
        <v>33</v>
      </c>
    </row>
    <row r="2" spans="1:9" ht="20">
      <c r="A2" s="66"/>
      <c r="B2" s="3" t="s">
        <v>34</v>
      </c>
      <c r="C2" s="2"/>
      <c r="E2" s="3" t="s">
        <v>34</v>
      </c>
    </row>
    <row r="3" spans="1:9">
      <c r="A3" s="9"/>
      <c r="B3" s="6"/>
      <c r="C3" s="6"/>
    </row>
    <row r="4" spans="1:9">
      <c r="A4" s="9" t="s">
        <v>7</v>
      </c>
      <c r="B4" s="67" t="str">
        <f>Directions!B8</f>
        <v>Georgia Public School District</v>
      </c>
      <c r="C4" s="67"/>
      <c r="E4" s="44" t="str">
        <f>Directions!B8</f>
        <v>Georgia Public School District</v>
      </c>
      <c r="G4" s="44"/>
    </row>
    <row r="5" spans="1:9">
      <c r="A5" s="9" t="s">
        <v>8</v>
      </c>
      <c r="B5" s="36"/>
      <c r="C5" s="36"/>
      <c r="E5" s="45">
        <f>Directions!B9</f>
        <v>10000</v>
      </c>
      <c r="G5" s="45"/>
    </row>
    <row r="6" spans="1:9">
      <c r="B6" s="70">
        <f>Directions!B9</f>
        <v>10000</v>
      </c>
      <c r="C6" s="70"/>
    </row>
    <row r="7" spans="1:9">
      <c r="A7" s="9" t="s">
        <v>9</v>
      </c>
      <c r="B7" s="17" t="s">
        <v>20</v>
      </c>
      <c r="C7" s="17" t="s">
        <v>21</v>
      </c>
      <c r="D7" s="17" t="s">
        <v>22</v>
      </c>
      <c r="E7" s="49" t="s">
        <v>42</v>
      </c>
      <c r="F7" s="17" t="s">
        <v>43</v>
      </c>
      <c r="G7" s="17" t="s">
        <v>44</v>
      </c>
      <c r="H7" s="17" t="s">
        <v>45</v>
      </c>
      <c r="I7" s="17" t="s">
        <v>46</v>
      </c>
    </row>
    <row r="8" spans="1:9">
      <c r="A8" s="9" t="s">
        <v>50</v>
      </c>
      <c r="B8" s="30">
        <f>'Multi-year planning'!B24</f>
        <v>2000000</v>
      </c>
      <c r="C8" s="30">
        <f>'Multi-year planning'!C24</f>
        <v>0</v>
      </c>
      <c r="D8" s="30">
        <f>'Multi-year planning'!D24</f>
        <v>0</v>
      </c>
      <c r="E8" s="50">
        <v>100000000</v>
      </c>
      <c r="F8" s="30">
        <f>'Multi-year planning'!E24</f>
        <v>2000000</v>
      </c>
      <c r="G8" s="41">
        <f t="shared" ref="G8:G13" si="0">F8+E8</f>
        <v>102000000</v>
      </c>
      <c r="H8" s="43"/>
      <c r="I8" s="42">
        <f t="shared" ref="I8:I13" si="1">F8/G8</f>
        <v>1.9607843137254902E-2</v>
      </c>
    </row>
    <row r="9" spans="1:9">
      <c r="A9" s="9" t="s">
        <v>10</v>
      </c>
      <c r="B9" s="30">
        <f>'Multi-year planning'!B25</f>
        <v>250000</v>
      </c>
      <c r="C9" s="30">
        <f>'Multi-year planning'!C25</f>
        <v>4000000</v>
      </c>
      <c r="D9" s="30">
        <f>'Multi-year planning'!D25</f>
        <v>2400000</v>
      </c>
      <c r="E9" s="50">
        <v>103000000</v>
      </c>
      <c r="F9" s="30">
        <f>'Multi-year planning'!E25</f>
        <v>6650000</v>
      </c>
      <c r="G9" s="41">
        <f t="shared" si="0"/>
        <v>109650000</v>
      </c>
      <c r="H9" s="42">
        <f t="shared" ref="H9:H14" si="2">(E9-E8)/E8</f>
        <v>0.03</v>
      </c>
      <c r="I9" s="42">
        <f t="shared" si="1"/>
        <v>6.064751481988144E-2</v>
      </c>
    </row>
    <row r="10" spans="1:9">
      <c r="A10" s="9" t="s">
        <v>11</v>
      </c>
      <c r="B10" s="30">
        <f>'Multi-year planning'!B26</f>
        <v>250000</v>
      </c>
      <c r="C10" s="30">
        <f>'Multi-year planning'!C26</f>
        <v>3000000</v>
      </c>
      <c r="D10" s="30">
        <f>'Multi-year planning'!D26</f>
        <v>4800000</v>
      </c>
      <c r="E10" s="51">
        <v>106000000</v>
      </c>
      <c r="F10" s="30">
        <f>'Multi-year planning'!E26</f>
        <v>8050000</v>
      </c>
      <c r="G10" s="41">
        <f t="shared" si="0"/>
        <v>114050000</v>
      </c>
      <c r="H10" s="42">
        <f t="shared" si="2"/>
        <v>2.9126213592233011E-2</v>
      </c>
      <c r="I10" s="42">
        <f t="shared" si="1"/>
        <v>7.0583077597544938E-2</v>
      </c>
    </row>
    <row r="11" spans="1:9">
      <c r="A11" s="9" t="s">
        <v>39</v>
      </c>
      <c r="B11" s="30">
        <f>'Multi-year planning'!B27</f>
        <v>0</v>
      </c>
      <c r="C11" s="30">
        <f>'Multi-year planning'!C27</f>
        <v>3000000</v>
      </c>
      <c r="D11" s="30">
        <f>'Multi-year planning'!D27</f>
        <v>6000000</v>
      </c>
      <c r="E11" s="51">
        <v>109000000</v>
      </c>
      <c r="F11" s="30">
        <f>'Multi-year planning'!E27</f>
        <v>9000000</v>
      </c>
      <c r="G11" s="41">
        <f t="shared" si="0"/>
        <v>118000000</v>
      </c>
      <c r="H11" s="42">
        <f t="shared" si="2"/>
        <v>2.8301886792452831E-2</v>
      </c>
      <c r="I11" s="42">
        <f t="shared" si="1"/>
        <v>7.6271186440677971E-2</v>
      </c>
    </row>
    <row r="12" spans="1:9">
      <c r="A12" s="9" t="s">
        <v>13</v>
      </c>
      <c r="B12" s="30">
        <f>'Multi-year planning'!B28</f>
        <v>0</v>
      </c>
      <c r="C12" s="30">
        <f>'Multi-year planning'!C28</f>
        <v>0</v>
      </c>
      <c r="D12" s="30">
        <f>'Multi-year planning'!D28</f>
        <v>7200000</v>
      </c>
      <c r="E12" s="51">
        <v>112000000</v>
      </c>
      <c r="F12" s="30">
        <f>'Multi-year planning'!E28</f>
        <v>7200000</v>
      </c>
      <c r="G12" s="41">
        <f t="shared" si="0"/>
        <v>119200000</v>
      </c>
      <c r="H12" s="42">
        <f t="shared" si="2"/>
        <v>2.7522935779816515E-2</v>
      </c>
      <c r="I12" s="42">
        <f t="shared" si="1"/>
        <v>6.0402684563758392E-2</v>
      </c>
    </row>
    <row r="13" spans="1:9">
      <c r="A13" s="9" t="s">
        <v>51</v>
      </c>
      <c r="B13" s="39"/>
      <c r="C13" s="18"/>
      <c r="D13" s="30">
        <f>'Multi-year planning'!D29</f>
        <v>3600000</v>
      </c>
      <c r="E13" s="51">
        <v>115000000</v>
      </c>
      <c r="F13" s="30">
        <f>SUM(B13:D13)</f>
        <v>3600000</v>
      </c>
      <c r="G13" s="41">
        <f t="shared" si="0"/>
        <v>118600000</v>
      </c>
      <c r="H13" s="42">
        <f t="shared" si="2"/>
        <v>2.6785714285714284E-2</v>
      </c>
      <c r="I13" s="42">
        <f t="shared" si="1"/>
        <v>3.0354131534569982E-2</v>
      </c>
    </row>
    <row r="14" spans="1:9">
      <c r="A14" s="9" t="s">
        <v>52</v>
      </c>
      <c r="E14" s="52">
        <v>118000000</v>
      </c>
      <c r="F14" s="47"/>
      <c r="G14" s="47"/>
      <c r="H14" s="42">
        <f t="shared" si="2"/>
        <v>2.6086956521739129E-2</v>
      </c>
      <c r="I14" s="48"/>
    </row>
    <row r="18" spans="4:4">
      <c r="D18" s="40"/>
    </row>
  </sheetData>
  <mergeCells count="3">
    <mergeCell ref="A1:A2"/>
    <mergeCell ref="B4:C4"/>
    <mergeCell ref="B6:C6"/>
  </mergeCells>
  <hyperlinks>
    <hyperlink ref="B2" r:id="rId1" xr:uid="{BD5F2B66-A9F1-434C-A000-F7293B3BDBCF}"/>
    <hyperlink ref="E2" r:id="rId2" xr:uid="{4046F2B0-AFCF-F848-A82E-2989E5C32ABC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4DA6-4CEC-204A-BD60-1FD5AA79A3E2}">
  <dimension ref="A4:E35"/>
  <sheetViews>
    <sheetView tabSelected="1" topLeftCell="A4" zoomScale="99" workbookViewId="0">
      <selection activeCell="D29" sqref="D21:D29"/>
    </sheetView>
  </sheetViews>
  <sheetFormatPr baseColWidth="10" defaultRowHeight="16"/>
  <cols>
    <col min="1" max="1" width="27.33203125" customWidth="1"/>
    <col min="2" max="2" width="16.1640625" customWidth="1"/>
    <col min="3" max="3" width="15.83203125" customWidth="1"/>
    <col min="4" max="5" width="16.1640625" customWidth="1"/>
  </cols>
  <sheetData>
    <row r="4" spans="1:5">
      <c r="A4" s="54" t="s">
        <v>58</v>
      </c>
    </row>
    <row r="5" spans="1:5">
      <c r="A5" s="17" t="s">
        <v>9</v>
      </c>
      <c r="B5" s="17" t="s">
        <v>14</v>
      </c>
      <c r="C5" s="9"/>
      <c r="D5" s="9"/>
    </row>
    <row r="6" spans="1:5">
      <c r="A6" s="17" t="s">
        <v>40</v>
      </c>
      <c r="B6" s="30">
        <f>'Multi-year planning'!E24</f>
        <v>2000000</v>
      </c>
      <c r="C6" s="53"/>
      <c r="D6" s="53"/>
    </row>
    <row r="7" spans="1:5">
      <c r="A7" s="17" t="s">
        <v>10</v>
      </c>
      <c r="B7" s="30">
        <f>'Multi-year planning'!E25</f>
        <v>6650000</v>
      </c>
      <c r="C7" s="53"/>
      <c r="D7" s="53"/>
    </row>
    <row r="8" spans="1:5">
      <c r="A8" s="17" t="s">
        <v>11</v>
      </c>
      <c r="B8" s="30">
        <f>'Multi-year planning'!E26</f>
        <v>8050000</v>
      </c>
      <c r="C8" s="53"/>
      <c r="D8" s="53"/>
    </row>
    <row r="9" spans="1:5">
      <c r="A9" s="17" t="s">
        <v>39</v>
      </c>
      <c r="B9" s="30">
        <f>'Multi-year planning'!E27</f>
        <v>9000000</v>
      </c>
      <c r="C9" s="53"/>
      <c r="D9" s="53"/>
    </row>
    <row r="10" spans="1:5">
      <c r="A10" s="17" t="s">
        <v>13</v>
      </c>
      <c r="B10" s="30">
        <f>'Multi-year planning'!E28</f>
        <v>7200000</v>
      </c>
      <c r="C10" s="53"/>
      <c r="D10" s="53"/>
    </row>
    <row r="11" spans="1:5">
      <c r="A11" s="17" t="s">
        <v>38</v>
      </c>
      <c r="B11" s="30">
        <f>'Multi-year planning'!E29</f>
        <v>3600000</v>
      </c>
      <c r="C11" s="12"/>
      <c r="D11" s="53"/>
    </row>
    <row r="13" spans="1:5" ht="51">
      <c r="A13" s="9" t="s">
        <v>9</v>
      </c>
      <c r="B13" s="55" t="s">
        <v>57</v>
      </c>
      <c r="C13" s="55" t="s">
        <v>56</v>
      </c>
      <c r="D13" s="55" t="s">
        <v>55</v>
      </c>
      <c r="E13" s="57" t="s">
        <v>59</v>
      </c>
    </row>
    <row r="14" spans="1:5">
      <c r="A14" s="9" t="s">
        <v>40</v>
      </c>
      <c r="B14" s="56">
        <v>0.9</v>
      </c>
      <c r="C14" s="56">
        <v>0.1</v>
      </c>
      <c r="D14" s="56">
        <v>0</v>
      </c>
      <c r="E14" s="64">
        <f>SUM(B14:D14)</f>
        <v>1</v>
      </c>
    </row>
    <row r="15" spans="1:5">
      <c r="A15" s="9" t="s">
        <v>10</v>
      </c>
      <c r="B15" s="56">
        <v>0.5</v>
      </c>
      <c r="C15" s="56">
        <v>0.45</v>
      </c>
      <c r="D15" s="56">
        <v>0.05</v>
      </c>
      <c r="E15" s="64">
        <f t="shared" ref="E15:E19" si="0">SUM(B15:D15)</f>
        <v>1</v>
      </c>
    </row>
    <row r="16" spans="1:5">
      <c r="A16" s="9" t="s">
        <v>11</v>
      </c>
      <c r="B16" s="56">
        <v>0.3</v>
      </c>
      <c r="C16" s="56">
        <v>0.6</v>
      </c>
      <c r="D16" s="56">
        <v>0.1</v>
      </c>
      <c r="E16" s="64">
        <f t="shared" si="0"/>
        <v>0.99999999999999989</v>
      </c>
    </row>
    <row r="17" spans="1:5">
      <c r="A17" s="9" t="s">
        <v>39</v>
      </c>
      <c r="B17" s="56">
        <v>0.4</v>
      </c>
      <c r="C17" s="56">
        <v>0.52</v>
      </c>
      <c r="D17" s="56">
        <v>0.08</v>
      </c>
      <c r="E17" s="64">
        <f t="shared" si="0"/>
        <v>1</v>
      </c>
    </row>
    <row r="18" spans="1:5">
      <c r="A18" s="9" t="s">
        <v>13</v>
      </c>
      <c r="B18" s="56">
        <v>0.35</v>
      </c>
      <c r="C18" s="56">
        <v>0.6</v>
      </c>
      <c r="D18" s="56">
        <v>0.05</v>
      </c>
      <c r="E18" s="64">
        <f t="shared" si="0"/>
        <v>1</v>
      </c>
    </row>
    <row r="19" spans="1:5">
      <c r="A19" s="9" t="s">
        <v>38</v>
      </c>
      <c r="B19" s="56">
        <v>0.5</v>
      </c>
      <c r="C19" s="56">
        <v>0.48</v>
      </c>
      <c r="D19" s="56">
        <v>0.02</v>
      </c>
      <c r="E19" s="64">
        <f t="shared" si="0"/>
        <v>1</v>
      </c>
    </row>
    <row r="21" spans="1:5" ht="51">
      <c r="A21" s="9" t="s">
        <v>9</v>
      </c>
      <c r="B21" s="57" t="s">
        <v>57</v>
      </c>
      <c r="C21" s="57" t="s">
        <v>56</v>
      </c>
      <c r="D21" s="57" t="s">
        <v>55</v>
      </c>
      <c r="E21" s="57" t="s">
        <v>59</v>
      </c>
    </row>
    <row r="22" spans="1:5">
      <c r="A22" s="9" t="s">
        <v>40</v>
      </c>
      <c r="B22" s="71">
        <f>B6*B14</f>
        <v>1800000</v>
      </c>
      <c r="C22" s="71">
        <f>C14*B6</f>
        <v>200000</v>
      </c>
      <c r="D22" s="71">
        <f>D14*B6</f>
        <v>0</v>
      </c>
      <c r="E22" s="58">
        <f>SUM(B22:D22)</f>
        <v>2000000</v>
      </c>
    </row>
    <row r="23" spans="1:5">
      <c r="A23" s="9" t="s">
        <v>10</v>
      </c>
      <c r="B23" s="71">
        <f t="shared" ref="B23:B27" si="1">B7*B15</f>
        <v>3325000</v>
      </c>
      <c r="C23" s="71">
        <f t="shared" ref="C23:C27" si="2">C15*B7</f>
        <v>2992500</v>
      </c>
      <c r="D23" s="71">
        <f>D15*B7</f>
        <v>332500</v>
      </c>
      <c r="E23" s="58">
        <f t="shared" ref="E23:E27" si="3">SUM(B23:D23)</f>
        <v>6650000</v>
      </c>
    </row>
    <row r="24" spans="1:5">
      <c r="A24" s="9" t="s">
        <v>11</v>
      </c>
      <c r="B24" s="71">
        <f t="shared" si="1"/>
        <v>2415000</v>
      </c>
      <c r="C24" s="71">
        <f t="shared" si="2"/>
        <v>4830000</v>
      </c>
      <c r="D24" s="71">
        <f t="shared" ref="D24:D26" si="4">D16*B8</f>
        <v>805000</v>
      </c>
      <c r="E24" s="58">
        <f t="shared" si="3"/>
        <v>8050000</v>
      </c>
    </row>
    <row r="25" spans="1:5">
      <c r="A25" s="9" t="s">
        <v>39</v>
      </c>
      <c r="B25" s="71">
        <f t="shared" si="1"/>
        <v>3600000</v>
      </c>
      <c r="C25" s="71">
        <f t="shared" si="2"/>
        <v>4680000</v>
      </c>
      <c r="D25" s="71">
        <f t="shared" si="4"/>
        <v>720000</v>
      </c>
      <c r="E25" s="58">
        <f t="shared" si="3"/>
        <v>9000000</v>
      </c>
    </row>
    <row r="26" spans="1:5">
      <c r="A26" s="9" t="s">
        <v>13</v>
      </c>
      <c r="B26" s="71">
        <f t="shared" si="1"/>
        <v>2520000</v>
      </c>
      <c r="C26" s="71">
        <f t="shared" si="2"/>
        <v>4320000</v>
      </c>
      <c r="D26" s="71">
        <f t="shared" si="4"/>
        <v>360000</v>
      </c>
      <c r="E26" s="58">
        <f t="shared" si="3"/>
        <v>7200000</v>
      </c>
    </row>
    <row r="27" spans="1:5">
      <c r="A27" s="9" t="s">
        <v>38</v>
      </c>
      <c r="B27" s="71">
        <f t="shared" si="1"/>
        <v>1800000</v>
      </c>
      <c r="C27" s="71">
        <f t="shared" si="2"/>
        <v>1728000</v>
      </c>
      <c r="D27" s="71">
        <f>D19*B11</f>
        <v>72000</v>
      </c>
      <c r="E27" s="58">
        <f t="shared" si="3"/>
        <v>3600000</v>
      </c>
    </row>
    <row r="29" spans="1:5">
      <c r="A29" s="59"/>
      <c r="B29" s="60"/>
      <c r="C29" s="60"/>
      <c r="D29" s="60"/>
    </row>
    <row r="30" spans="1:5">
      <c r="A30" s="9"/>
      <c r="B30" s="61"/>
      <c r="C30" s="62"/>
      <c r="D30" s="63"/>
    </row>
    <row r="31" spans="1:5">
      <c r="A31" s="9"/>
      <c r="B31" s="61"/>
      <c r="C31" s="62"/>
      <c r="D31" s="63"/>
    </row>
    <row r="32" spans="1:5">
      <c r="A32" s="9"/>
      <c r="B32" s="61"/>
      <c r="C32" s="62"/>
      <c r="D32" s="63"/>
    </row>
    <row r="33" spans="1:4">
      <c r="A33" s="9"/>
      <c r="B33" s="61"/>
      <c r="C33" s="62"/>
      <c r="D33" s="63"/>
    </row>
    <row r="34" spans="1:4">
      <c r="A34" s="9"/>
      <c r="B34" s="61"/>
      <c r="C34" s="62"/>
      <c r="D34" s="63"/>
    </row>
    <row r="35" spans="1:4">
      <c r="A35" s="9"/>
      <c r="B35" s="61"/>
      <c r="C35" s="62"/>
      <c r="D35" s="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Multi-year planning</vt:lpstr>
      <vt:lpstr>ESSER % of Budget</vt:lpstr>
      <vt:lpstr>ESSER Recurring v. One-time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 Gartner</cp:lastModifiedBy>
  <dcterms:created xsi:type="dcterms:W3CDTF">2021-04-14T17:47:17Z</dcterms:created>
  <dcterms:modified xsi:type="dcterms:W3CDTF">2023-11-01T16:11:21Z</dcterms:modified>
</cp:coreProperties>
</file>