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6" codeName="{3D1A710C-6663-3D7B-7F91-EC182F24A4BC}"/>
  <workbookPr codeName="ThisWorkbook" hidePivotFieldList="1" defaultThemeVersion="124226"/>
  <mc:AlternateContent xmlns:mc="http://schemas.openxmlformats.org/markup-compatibility/2006">
    <mc:Choice Requires="x15">
      <x15ac:absPath xmlns:x15ac="http://schemas.microsoft.com/office/spreadsheetml/2010/11/ac" url="M:\SpareBank 1 Boligkreditt\1. Boligkreditt\Rapportering\Investorrapporter\201912\"/>
    </mc:Choice>
  </mc:AlternateContent>
  <xr:revisionPtr revIDLastSave="0" documentId="13_ncr:1_{95E60AF4-7FE5-4A73-8CF6-2E0B5C49448C}" xr6:coauthVersionLast="36" xr6:coauthVersionMax="36" xr10:uidLastSave="{00000000-0000-0000-0000-000000000000}"/>
  <bookViews>
    <workbookView xWindow="28740" yWindow="240" windowWidth="27555" windowHeight="11715" tabRatio="635" xr2:uid="{00000000-000D-0000-FFFF-FFFF00000000}"/>
  </bookViews>
  <sheets>
    <sheet name="A. HTT General" sheetId="16" r:id="rId1"/>
    <sheet name="B1. HTT Mortgage Assets" sheetId="17" r:id="rId2"/>
    <sheet name="C. HTT Harmonized Glossary" sheetId="27" r:id="rId3"/>
    <sheet name="Disclaimer" sheetId="28" r:id="rId4"/>
    <sheet name="D. Insert Nat Trans Templ" sheetId="29" r:id="rId5"/>
    <sheet name="Details Liquid Assets" sheetId="30" r:id="rId6"/>
    <sheet name="Issued Bonds" sheetId="31" r:id="rId7"/>
  </sheets>
  <functionGroups builtInGroupCount="19"/>
  <externalReferences>
    <externalReference r:id="rId8"/>
  </externalReferences>
  <definedNames>
    <definedName name="_xlnm.Print_Area" localSheetId="0">'A. HTT General'!$A$1:$G$363</definedName>
    <definedName name="_xlnm.Print_Area" localSheetId="1">'B1. HTT Mortgage Assets'!$A$1:$G$367</definedName>
  </definedNames>
  <calcPr calcId="191029"/>
</workbook>
</file>

<file path=xl/calcChain.xml><?xml version="1.0" encoding="utf-8"?>
<calcChain xmlns="http://schemas.openxmlformats.org/spreadsheetml/2006/main">
  <c r="H108" i="30" l="1"/>
  <c r="H106" i="30"/>
  <c r="C16" i="30"/>
  <c r="C15" i="30"/>
  <c r="C14" i="30"/>
  <c r="C13" i="30"/>
  <c r="C12" i="30"/>
  <c r="C10" i="30"/>
  <c r="C9" i="30"/>
  <c r="C8" i="30"/>
  <c r="C7" i="30"/>
  <c r="C5" i="30"/>
  <c r="B3" i="30"/>
  <c r="C42" i="31"/>
  <c r="J25" i="31"/>
  <c r="J19" i="31"/>
  <c r="M16" i="29"/>
  <c r="L16" i="29"/>
  <c r="K16" i="29"/>
  <c r="J16" i="29"/>
  <c r="M13" i="29"/>
  <c r="L13" i="29"/>
  <c r="K13" i="29"/>
  <c r="T12" i="29"/>
  <c r="S12" i="29"/>
  <c r="R12" i="29"/>
  <c r="Q12" i="29"/>
  <c r="J14" i="29" l="1"/>
  <c r="J11" i="29"/>
  <c r="K14" i="29" l="1"/>
  <c r="L14" i="29" s="1"/>
  <c r="M14" i="29" s="1"/>
  <c r="J13" i="29"/>
  <c r="L15" i="29" l="1"/>
  <c r="K15" i="29"/>
  <c r="J15" i="29"/>
  <c r="M15" i="29"/>
</calcChain>
</file>

<file path=xl/sharedStrings.xml><?xml version="1.0" encoding="utf-8"?>
<sst xmlns="http://schemas.openxmlformats.org/spreadsheetml/2006/main" count="2501" uniqueCount="1443">
  <si>
    <t xml:space="preserve"> </t>
  </si>
  <si>
    <t>Y</t>
  </si>
  <si>
    <t>Quarterly</t>
  </si>
  <si>
    <t>Annually</t>
  </si>
  <si>
    <t>Other</t>
  </si>
  <si>
    <t>SpareBank 1 Boligkreditt AS</t>
  </si>
  <si>
    <t>Total</t>
  </si>
  <si>
    <t>A. Harmonised Transparency Template - General Information</t>
  </si>
  <si>
    <t>Reporting in Domestic Currency</t>
  </si>
  <si>
    <t>NOK</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</si>
  <si>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</si>
  <si>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</si>
  <si>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</si>
  <si>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</si>
  <si>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</si>
  <si>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</si>
  <si>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</si>
  <si>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</si>
  <si>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</si>
  <si>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</si>
  <si>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</si>
  <si>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Norway</t>
  </si>
  <si>
    <t>G.1.1.2</t>
  </si>
  <si>
    <t>Issuer Name</t>
  </si>
  <si>
    <t>G.1.1.3</t>
  </si>
  <si>
    <t>Link to Issuer's Website</t>
  </si>
  <si>
    <t>SPABOL</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</si>
  <si>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</si>
  <si>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</si>
  <si>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</si>
  <si>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</si>
  <si>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</si>
  <si>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</si>
  <si>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</si>
  <si>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</si>
  <si>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</si>
  <si>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</si>
  <si>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</si>
  <si>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</si>
  <si>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</si>
  <si>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</si>
  <si>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</si>
  <si>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</si>
  <si>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</si>
  <si>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</si>
  <si>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Covered Bond Label</t>
  </si>
  <si>
    <t>OG.2.1.1</t>
  </si>
  <si>
    <t>OG.2.1.2</t>
  </si>
  <si>
    <t>OG.2.1.3</t>
  </si>
  <si>
    <t>OG.2.1.4</t>
  </si>
  <si>
    <t>OG.2.1.5</t>
  </si>
  <si>
    <t>OG.2.1.6</t>
  </si>
  <si>
    <t>1.General Information</t>
  </si>
  <si>
    <t>Nominal (mn)</t>
  </si>
  <si>
    <t>G.3.1.1</t>
  </si>
  <si>
    <t>Cover Pool Size</t>
  </si>
  <si>
    <t>G.3.1.2</t>
  </si>
  <si>
    <t>Outstanding Covered Bonds</t>
  </si>
  <si>
    <t>OG.3.1.1</t>
  </si>
  <si>
    <t>Cover Pool Size [NPV] (mn)</t>
  </si>
  <si>
    <t>[Mark as ND1 if not relevant]</t>
  </si>
  <si>
    <t>OG.3.1.2</t>
  </si>
  <si>
    <t>Outstanding Covered Bonds [NPV] (mn)</t>
  </si>
  <si>
    <t>OG.3.1.3</t>
  </si>
  <si>
    <t>OG.3.1.4</t>
  </si>
  <si>
    <t xml:space="preserve">2. Over-collateralisation (OC) </t>
  </si>
  <si>
    <t>Legal</t>
  </si>
  <si>
    <t>Actual</t>
  </si>
  <si>
    <t>Minimum Committed</t>
  </si>
  <si>
    <t>Purpose</t>
  </si>
  <si>
    <t>G.3.2.1</t>
  </si>
  <si>
    <t>OC (%)</t>
  </si>
  <si>
    <t>LCR eligibility</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</si>
  <si>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</si>
  <si>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</si>
  <si>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</si>
  <si>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</si>
  <si>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</si>
  <si>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</si>
  <si>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</si>
  <si>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</si>
  <si>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</si>
  <si>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</si>
  <si>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</si>
  <si>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</si>
  <si>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</si>
  <si>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</si>
  <si>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</si>
  <si>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</si>
  <si>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</si>
  <si>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</si>
  <si>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</si>
  <si>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G.3.3.6</t>
  </si>
  <si>
    <t>OG.3.3.1</t>
  </si>
  <si>
    <t>o/w [If relevant, please specify]</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</si>
  <si>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</si>
  <si>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</si>
  <si>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</si>
  <si>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</si>
  <si>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</si>
  <si>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</si>
  <si>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</si>
  <si>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</si>
  <si>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</si>
  <si>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</si>
  <si>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</si>
  <si>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</si>
  <si>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ND1</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</si>
  <si>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</si>
  <si>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</si>
  <si>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</si>
  <si>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</si>
  <si>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</si>
  <si>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</si>
  <si>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</si>
  <si>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</si>
  <si>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</si>
  <si>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</si>
  <si>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</si>
  <si>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</si>
  <si>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</si>
  <si>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</si>
  <si>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</si>
  <si>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</si>
  <si>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</si>
  <si>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</si>
  <si>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</si>
  <si>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</si>
  <si>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</si>
  <si>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</si>
  <si>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</si>
  <si>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</si>
  <si>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</si>
  <si>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</si>
  <si>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</si>
  <si>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</si>
  <si>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</si>
  <si>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</si>
  <si>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</si>
  <si>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</si>
  <si>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Initial Maturity  (mn)</t>
  </si>
  <si>
    <t>Extended Maturity (mn)</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</si>
  <si>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</si>
  <si>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</si>
  <si>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</si>
  <si>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</si>
  <si>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</si>
  <si>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</si>
  <si>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</si>
  <si>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</si>
  <si>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</si>
  <si>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</si>
  <si>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</si>
  <si>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</si>
  <si>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</si>
  <si>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</si>
  <si>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</si>
  <si>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</si>
  <si>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</si>
  <si>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</si>
  <si>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</si>
  <si>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</si>
  <si>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</si>
  <si>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</si>
  <si>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</si>
  <si>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</si>
  <si>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</si>
  <si>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</si>
  <si>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</si>
  <si>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</si>
  <si>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</si>
  <si>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</si>
  <si>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</si>
  <si>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</si>
  <si>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</si>
  <si>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</si>
  <si>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</si>
  <si>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</si>
  <si>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</si>
  <si>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</si>
  <si>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</si>
  <si>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</si>
  <si>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</si>
  <si>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</si>
  <si>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</si>
  <si>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</si>
  <si>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</si>
  <si>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</si>
  <si>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</si>
  <si>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</si>
  <si>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</si>
  <si>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</si>
  <si>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</si>
  <si>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</si>
  <si>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</si>
  <si>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</si>
  <si>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</si>
  <si>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</si>
  <si>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</si>
  <si>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</si>
  <si>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</si>
  <si>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</si>
  <si>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</si>
  <si>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</si>
  <si>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</si>
  <si>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</si>
  <si>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</si>
  <si>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</si>
  <si>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</si>
  <si>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</si>
  <si>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</si>
  <si>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</si>
  <si>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</si>
  <si>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</si>
  <si>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</si>
  <si>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</si>
  <si>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</si>
  <si>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</si>
  <si>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</si>
  <si>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</si>
  <si>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</si>
  <si>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</si>
  <si>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</si>
  <si>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</si>
  <si>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</si>
  <si>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</si>
  <si>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</si>
  <si>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</si>
  <si>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</si>
  <si>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</si>
  <si>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</si>
  <si>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</si>
  <si>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</si>
  <si>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</si>
  <si>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</si>
  <si>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</si>
  <si>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</si>
  <si>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</si>
  <si>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</si>
  <si>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</si>
  <si>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</si>
  <si>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</si>
  <si>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Fixed coupon after hedging</t>
  </si>
  <si>
    <t>OG.3.8.2</t>
  </si>
  <si>
    <t>Floating coupon after hedging</t>
  </si>
  <si>
    <t>OG.3.8.3</t>
  </si>
  <si>
    <t>OG.3.8.4</t>
  </si>
  <si>
    <t>OG.3.8.5</t>
  </si>
  <si>
    <t>9. Substitute Assets - Type</t>
  </si>
  <si>
    <t>% Substitute Assets</t>
  </si>
  <si>
    <t>G.3.9.1</t>
  </si>
  <si>
    <t>Cash</t>
  </si>
  <si>
    <t>[For completion]</t>
  </si>
  <si>
    <t>G.3.9.2</t>
  </si>
  <si>
    <t>Exposures to/guaranteed by governments or quasi governments</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</si>
  <si>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</si>
  <si>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</si>
  <si>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</si>
  <si>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</si>
  <si>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</si>
  <si>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</si>
  <si>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</si>
  <si>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</si>
  <si>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</si>
  <si>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</si>
  <si>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</si>
  <si>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</si>
  <si>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</si>
  <si>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</si>
  <si>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</si>
  <si>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</si>
  <si>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</si>
  <si>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</si>
  <si>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</si>
  <si>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</si>
  <si>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</si>
  <si>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</si>
  <si>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</si>
  <si>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</si>
  <si>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</si>
  <si>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</si>
  <si>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</si>
  <si>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</si>
  <si>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</si>
  <si>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</si>
  <si>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</si>
  <si>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</si>
  <si>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</si>
  <si>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</si>
  <si>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</si>
  <si>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</si>
  <si>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</si>
  <si>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</si>
  <si>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</si>
  <si>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</si>
  <si>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</si>
  <si>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</si>
  <si>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</si>
  <si>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</si>
  <si>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</si>
  <si>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</si>
  <si>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</si>
  <si>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</si>
  <si>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</si>
  <si>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</si>
  <si>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</si>
  <si>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</si>
  <si>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</si>
  <si>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</si>
  <si>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</si>
  <si>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</si>
  <si>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</si>
  <si>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</si>
  <si>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</si>
  <si>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</si>
  <si>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</si>
  <si>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</si>
  <si>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</si>
  <si>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</si>
  <si>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</si>
  <si>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</si>
  <si>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</si>
  <si>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</si>
  <si>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</si>
  <si>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</si>
  <si>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</si>
  <si>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</si>
  <si>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</si>
  <si>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</si>
  <si>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</si>
  <si>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</si>
  <si>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</si>
  <si>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</si>
  <si>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</si>
  <si>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</si>
  <si>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</si>
  <si>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</si>
  <si>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</si>
  <si>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cover pool [notional] (mn)</t>
  </si>
  <si>
    <t>ND2</t>
  </si>
  <si>
    <t>G.3.13.2</t>
  </si>
  <si>
    <t>Type of interest rate swaps (intra-group, external or both)</t>
  </si>
  <si>
    <t>external</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</si>
  <si>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</si>
  <si>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</si>
  <si>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</si>
  <si>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</si>
  <si>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</si>
  <si>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</si>
  <si>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</si>
  <si>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</si>
  <si>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</si>
  <si>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</si>
  <si>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</si>
  <si>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</si>
  <si>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</si>
  <si>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</si>
  <si>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</si>
  <si>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</si>
  <si>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</si>
  <si>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</si>
  <si>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</si>
  <si>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</si>
  <si>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</si>
  <si>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</si>
  <si>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</si>
  <si>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</si>
  <si>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</si>
  <si>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</si>
  <si>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</si>
  <si>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</si>
  <si>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</si>
  <si>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</si>
  <si>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</si>
  <si>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</si>
  <si>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</si>
  <si>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</si>
  <si>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</si>
  <si>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</si>
  <si>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</si>
  <si>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</si>
  <si>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</si>
  <si>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</si>
  <si>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</si>
  <si>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</si>
  <si>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</si>
  <si>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</si>
  <si>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</si>
  <si>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</si>
  <si>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</si>
  <si>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</si>
  <si>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</si>
  <si>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</si>
  <si>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</si>
  <si>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</si>
  <si>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</si>
  <si>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</si>
  <si>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</si>
  <si>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</si>
  <si>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</si>
  <si>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</si>
  <si>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</si>
  <si>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</si>
  <si>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</si>
  <si>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</si>
  <si>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</si>
  <si>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</si>
  <si>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</si>
  <si>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</si>
  <si>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</si>
  <si>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</si>
  <si>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</si>
  <si>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</si>
  <si>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</si>
  <si>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</si>
  <si>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</si>
  <si>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</si>
  <si>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</si>
  <si>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</si>
  <si>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</si>
  <si>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</si>
  <si>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</si>
  <si>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</si>
  <si>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</si>
  <si>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</si>
  <si>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</si>
  <si>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</si>
  <si>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</si>
  <si>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</si>
  <si>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</si>
  <si>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</si>
  <si>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</si>
  <si>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</si>
  <si>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</si>
  <si>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</si>
  <si>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</si>
  <si>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</si>
  <si>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</si>
  <si>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</si>
  <si>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</si>
  <si>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</si>
  <si>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</si>
  <si>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</si>
  <si>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</si>
  <si>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</si>
  <si>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</si>
  <si>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</si>
  <si>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</si>
  <si>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</si>
  <si>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</si>
  <si>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</si>
  <si>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</si>
  <si>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</si>
  <si>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</si>
  <si>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</si>
  <si>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</si>
  <si>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</si>
  <si>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</si>
  <si>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</si>
  <si>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</si>
  <si>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</si>
  <si>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</si>
  <si>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</si>
  <si>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</si>
  <si>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</si>
  <si>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</si>
  <si>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</si>
  <si>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</si>
  <si>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</si>
  <si>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</si>
  <si>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</si>
  <si>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</si>
  <si>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</si>
  <si>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</si>
  <si>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</si>
  <si>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</si>
  <si>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</si>
  <si>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</si>
  <si>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</si>
  <si>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</si>
  <si>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</si>
  <si>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</si>
  <si>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</si>
  <si>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</si>
  <si>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</si>
  <si>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</si>
  <si>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</si>
  <si>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</si>
  <si>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</si>
  <si>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</si>
  <si>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</si>
  <si>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</si>
  <si>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</si>
  <si>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</si>
  <si>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</si>
  <si>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</si>
  <si>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</si>
  <si>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</si>
  <si>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</si>
  <si>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</si>
  <si>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</si>
  <si>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</si>
  <si>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</si>
  <si>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</si>
  <si>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</si>
  <si>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</si>
  <si>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</si>
  <si>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</si>
  <si>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</si>
  <si>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</si>
  <si>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</si>
  <si>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</si>
  <si>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</si>
  <si>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</si>
  <si>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</si>
  <si>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</si>
  <si>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</si>
  <si>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</si>
  <si>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</si>
  <si>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</si>
  <si>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</si>
  <si>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</si>
  <si>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</si>
  <si>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</si>
  <si>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</si>
  <si>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</si>
  <si>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</si>
  <si>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</si>
  <si>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</si>
  <si>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</si>
  <si>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</si>
  <si>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</si>
  <si>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</si>
  <si>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</si>
  <si>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</si>
  <si>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</si>
  <si>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</si>
  <si>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</si>
  <si>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</si>
  <si>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</si>
  <si>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</si>
  <si>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</si>
  <si>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</si>
  <si>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</si>
  <si>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</si>
  <si>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</si>
  <si>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</si>
  <si>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</si>
  <si>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</si>
  <si>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10 largest exposures excl. housing cooperatives</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</si>
  <si>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</si>
  <si>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</si>
  <si>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</si>
  <si>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</si>
  <si>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</si>
  <si>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</si>
  <si>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</si>
  <si>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</si>
  <si>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</si>
  <si>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</si>
  <si>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</si>
  <si>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</si>
  <si>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</si>
  <si>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</si>
  <si>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</si>
  <si>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</si>
  <si>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</si>
  <si>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</si>
  <si>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</si>
  <si>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</si>
  <si>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</si>
  <si>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</si>
  <si>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</si>
  <si>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</si>
  <si>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</si>
  <si>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</si>
  <si>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</si>
  <si>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</si>
  <si>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</si>
  <si>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</si>
  <si>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</si>
  <si>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</si>
  <si>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</si>
  <si>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</si>
  <si>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</si>
  <si>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</si>
  <si>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</si>
  <si>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</si>
  <si>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</si>
  <si>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</si>
  <si>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</si>
  <si>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</si>
  <si>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</si>
  <si>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</si>
  <si>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</si>
  <si>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</si>
  <si>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</si>
  <si>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</si>
  <si>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</si>
  <si>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</si>
  <si>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</si>
  <si>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</si>
  <si>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</si>
  <si>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</si>
  <si>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</si>
  <si>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</si>
  <si>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</si>
  <si>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</si>
  <si>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</si>
  <si>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</si>
  <si>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</si>
  <si>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</si>
  <si>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</si>
  <si>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</si>
  <si>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</si>
  <si>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</si>
  <si>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</si>
  <si>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</si>
  <si>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</si>
  <si>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</si>
  <si>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</si>
  <si>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</si>
  <si>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</si>
  <si>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</si>
  <si>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</si>
  <si>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</si>
  <si>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</si>
  <si>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</si>
  <si>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</si>
  <si>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</si>
  <si>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</si>
  <si>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</si>
  <si>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</si>
  <si>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</si>
  <si>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</si>
  <si>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</si>
  <si>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</si>
  <si>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</si>
  <si>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</si>
  <si>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</si>
  <si>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</si>
  <si>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</si>
  <si>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</si>
  <si>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Østfold</t>
  </si>
  <si>
    <t>M.7.5.2</t>
  </si>
  <si>
    <t>Akershus</t>
  </si>
  <si>
    <t>M.7.5.3</t>
  </si>
  <si>
    <t>Oslo</t>
  </si>
  <si>
    <t>M.7.5.4</t>
  </si>
  <si>
    <t>Hedmark</t>
  </si>
  <si>
    <t>M.7.5.5</t>
  </si>
  <si>
    <t>Oppland</t>
  </si>
  <si>
    <t>M.7.5.6</t>
  </si>
  <si>
    <t>Buskerud</t>
  </si>
  <si>
    <t>M.7.5.7</t>
  </si>
  <si>
    <t>Vestfold</t>
  </si>
  <si>
    <t>M.7.5.8</t>
  </si>
  <si>
    <t>Telemark</t>
  </si>
  <si>
    <t>M.7.5.9</t>
  </si>
  <si>
    <t>Aust-Agder</t>
  </si>
  <si>
    <t>M.7.5.10</t>
  </si>
  <si>
    <t>Vest-Agder</t>
  </si>
  <si>
    <t>M.7.5.11</t>
  </si>
  <si>
    <t>Rogaland</t>
  </si>
  <si>
    <t>M.7.5.12</t>
  </si>
  <si>
    <t>Hordaland</t>
  </si>
  <si>
    <t>M.7.5.13</t>
  </si>
  <si>
    <t>Sogn og Fjordane</t>
  </si>
  <si>
    <t>M.7.5.14</t>
  </si>
  <si>
    <t>Møre og Romsdal</t>
  </si>
  <si>
    <t>M.7.5.15</t>
  </si>
  <si>
    <t>M.7.5.16</t>
  </si>
  <si>
    <t>M.7.5.17</t>
  </si>
  <si>
    <t>Nordland</t>
  </si>
  <si>
    <t>M.7.5.18</t>
  </si>
  <si>
    <t>Troms</t>
  </si>
  <si>
    <t>M.7.5.19</t>
  </si>
  <si>
    <t>Finmark</t>
  </si>
  <si>
    <t>M.7.5.20</t>
  </si>
  <si>
    <t>Svalbard</t>
  </si>
  <si>
    <t>M.7.5.21</t>
  </si>
  <si>
    <t>TBC at a country level</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</si>
  <si>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</si>
  <si>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</si>
  <si>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</si>
  <si>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</si>
  <si>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</si>
  <si>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</si>
  <si>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</si>
  <si>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</si>
  <si>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</si>
  <si>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</si>
  <si>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</si>
  <si>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</si>
  <si>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</si>
  <si>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</si>
  <si>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</si>
  <si>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</si>
  <si>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</si>
  <si>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</si>
  <si>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</si>
  <si>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</si>
  <si>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</si>
  <si>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</si>
  <si>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</si>
  <si>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</si>
  <si>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</si>
  <si>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</si>
  <si>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</si>
  <si>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</si>
  <si>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</si>
  <si>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</si>
  <si>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</si>
  <si>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</si>
  <si>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</si>
  <si>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</si>
  <si>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</si>
  <si>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</si>
  <si>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</si>
  <si>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</si>
  <si>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</si>
  <si>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</si>
  <si>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</si>
  <si>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</si>
  <si>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</si>
  <si>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</si>
  <si>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</si>
  <si>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</si>
  <si>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</si>
  <si>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</si>
  <si>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</si>
  <si>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</si>
  <si>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</si>
  <si>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</si>
  <si>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</si>
  <si>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</si>
  <si>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</si>
  <si>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</si>
  <si>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</si>
  <si>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</si>
  <si>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</si>
  <si>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</si>
  <si>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</si>
  <si>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</si>
  <si>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
  </si>
  <si>
    <t>By buckets (mn):</t>
  </si>
  <si>
    <t>M.7A.10.2</t>
  </si>
  <si>
    <t>Private individuals</t>
  </si>
  <si>
    <t>M.7A.10.3</t>
  </si>
  <si>
    <t xml:space="preserve"> ≤ 1,000,000</t>
  </si>
  <si>
    <t>M.7A.10.4</t>
  </si>
  <si>
    <t xml:space="preserve"> &gt; 1,000,000 ≤ 2,000,000</t>
  </si>
  <si>
    <t>M.7A.10.5</t>
  </si>
  <si>
    <t xml:space="preserve"> &gt; 2,000,000 ≤ 3,000,000</t>
  </si>
  <si>
    <t>M.7A.10.6</t>
  </si>
  <si>
    <t xml:space="preserve"> &gt; 3,000,000 ≤ 4,000,000</t>
  </si>
  <si>
    <t>M.7A.10.7</t>
  </si>
  <si>
    <t xml:space="preserve"> &gt; 4,000,000 ≤ 5,000,000</t>
  </si>
  <si>
    <t>M.7A.10.8</t>
  </si>
  <si>
    <t xml:space="preserve"> &gt; 5,000,000</t>
  </si>
  <si>
    <t>M.7A.10.9</t>
  </si>
  <si>
    <t>M.7A.10.10</t>
  </si>
  <si>
    <t>Housing cooperatives</t>
  </si>
  <si>
    <t>M.7A.10.11</t>
  </si>
  <si>
    <t xml:space="preserve"> ≤ 5,000,000</t>
  </si>
  <si>
    <t>M.7A.10.12</t>
  </si>
  <si>
    <t xml:space="preserve"> &gt; 5,000,000 ≤ 10,000,000</t>
  </si>
  <si>
    <t>M.7A.10.13</t>
  </si>
  <si>
    <t xml:space="preserve"> &gt; 10,000,000 ≤ 20,000,000</t>
  </si>
  <si>
    <t>M.7A.10.14</t>
  </si>
  <si>
    <t xml:space="preserve"> &gt; 20,000,000 ≤ 50,000,000</t>
  </si>
  <si>
    <t>M.7A.10.15</t>
  </si>
  <si>
    <t xml:space="preserve"> &gt; 50,000,000 ≤ 100,000,000</t>
  </si>
  <si>
    <t>M.7A.10.16</t>
  </si>
  <si>
    <t xml:space="preserve"> &gt; 100,000,000</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</si>
  <si>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</si>
  <si>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</si>
  <si>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</si>
  <si>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</si>
  <si>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</si>
  <si>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</si>
  <si>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</si>
  <si>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</si>
  <si>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</si>
  <si>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</si>
  <si>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</si>
  <si>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</si>
  <si>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</si>
  <si>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</si>
  <si>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</si>
  <si>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</si>
  <si>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</si>
  <si>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</si>
  <si>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</si>
  <si>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</si>
  <si>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</si>
  <si>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</si>
  <si>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</si>
  <si>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</si>
  <si>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</si>
  <si>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</si>
  <si>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</si>
  <si>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</si>
  <si>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</si>
  <si>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</si>
  <si>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</si>
  <si>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</si>
  <si>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</si>
  <si>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</si>
  <si>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</si>
  <si>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</si>
  <si>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</si>
  <si>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</si>
  <si>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</si>
  <si>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</si>
  <si>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</si>
  <si>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</si>
  <si>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</si>
  <si>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</si>
  <si>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</si>
  <si>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</si>
  <si>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</si>
  <si>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</si>
  <si>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</si>
  <si>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</si>
  <si>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</si>
  <si>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</si>
  <si>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</si>
  <si>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</si>
  <si>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</si>
  <si>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</si>
  <si>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</si>
  <si>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</si>
  <si>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</si>
  <si>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</si>
  <si>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</si>
  <si>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</si>
  <si>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</si>
  <si>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</si>
  <si>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</si>
  <si>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</si>
  <si>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</si>
  <si>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</si>
  <si>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</si>
  <si>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</si>
  <si>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</si>
  <si>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</si>
  <si>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</si>
  <si>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</si>
  <si>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</si>
  <si>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</si>
  <si>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</si>
  <si>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</si>
  <si>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</si>
  <si>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</si>
  <si>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</si>
  <si>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</si>
  <si>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</si>
  <si>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</si>
  <si>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</si>
  <si>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</si>
  <si>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</si>
  <si>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</si>
  <si>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</si>
  <si>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</si>
  <si>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</si>
  <si>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</si>
  <si>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t>
  </si>
  <si>
    <t>M.7A.14.2</t>
  </si>
  <si>
    <t>Guaranteed</t>
  </si>
  <si>
    <t>M.7A.14.3</t>
  </si>
  <si>
    <t>OM.7A.14.1</t>
  </si>
  <si>
    <t>OM.7A.14.2</t>
  </si>
  <si>
    <t>OM.7A.14.3</t>
  </si>
  <si>
    <t>OM.7A.14.4</t>
  </si>
  <si>
    <t>OM.7A.14.5</t>
  </si>
  <si>
    <t>OM.7A.14.6</t>
  </si>
  <si>
    <t>7B Commercial Cover Pool</t>
  </si>
  <si>
    <t>15. Loan Size Information</t>
  </si>
  <si>
    <t>M.7B.15.1</t>
  </si>
  <si>
    <t>M.7B.15.2</t>
  </si>
  <si>
    <t>≤ 10,000,000</t>
  </si>
  <si>
    <t>M.7B.15.3</t>
  </si>
  <si>
    <t>&gt;10,000,000 ≤ 30,000,000</t>
  </si>
  <si>
    <t>M.7B.15.4</t>
  </si>
  <si>
    <t>&gt;30,000,000 ≤ 50,000,000</t>
  </si>
  <si>
    <t>M.7B.15.5</t>
  </si>
  <si>
    <t>&gt;50,000,000 ≤ 100,000,000</t>
  </si>
  <si>
    <t>M.7B.15.6</t>
  </si>
  <si>
    <t>&gt;100,000,000 ≤ 200,000,000</t>
  </si>
  <si>
    <t>M.7B.15.7</t>
  </si>
  <si>
    <t xml:space="preserve"> &gt; 200,000,000 ≤ 500,000,000</t>
  </si>
  <si>
    <t>M.7B.15.8</t>
  </si>
  <si>
    <t xml:space="preserve"> &gt; 500,000,000 ≤ 750,000,000</t>
  </si>
  <si>
    <t>M.7B.15.9</t>
  </si>
  <si>
    <t xml:space="preserve"> &gt; 750,000,000 ≤ 1000,000,000</t>
  </si>
  <si>
    <t>M.7B.15.10</t>
  </si>
  <si>
    <t xml:space="preserve"> &gt; 1000,000,000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</si>
  <si>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</si>
  <si>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</si>
  <si>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</si>
  <si>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</si>
  <si>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</si>
  <si>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</si>
  <si>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</si>
  <si>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</si>
  <si>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</si>
  <si>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</si>
  <si>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</si>
  <si>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</si>
  <si>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</si>
  <si>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</si>
  <si>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</si>
  <si>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</si>
  <si>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</si>
  <si>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</si>
  <si>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</si>
  <si>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</si>
  <si>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</si>
  <si>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</si>
  <si>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</si>
  <si>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</si>
  <si>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</si>
  <si>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</si>
  <si>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</si>
  <si>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</si>
  <si>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</si>
  <si>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</si>
  <si>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</si>
  <si>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</si>
  <si>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</si>
  <si>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</si>
  <si>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</si>
  <si>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</si>
  <si>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</si>
  <si>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</si>
  <si>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</si>
  <si>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</si>
  <si>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</si>
  <si>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</si>
  <si>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</si>
  <si>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</si>
  <si>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</si>
  <si>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</si>
  <si>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</si>
  <si>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</si>
  <si>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</si>
  <si>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</si>
  <si>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</si>
  <si>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</si>
  <si>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</si>
  <si>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</si>
  <si>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</si>
  <si>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</si>
  <si>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</si>
  <si>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</si>
  <si>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</si>
  <si>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</si>
  <si>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</si>
  <si>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</si>
  <si>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</si>
  <si>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</si>
  <si>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</si>
  <si>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</si>
  <si>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</si>
  <si>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</si>
  <si>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</si>
  <si>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</si>
  <si>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</si>
  <si>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</si>
  <si>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</si>
  <si>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</si>
  <si>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</si>
  <si>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</si>
  <si>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</si>
  <si>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</si>
  <si>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</si>
  <si>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</si>
  <si>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</si>
  <si>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</si>
  <si>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</si>
  <si>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</si>
  <si>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</si>
  <si>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</si>
  <si>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</si>
  <si>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</si>
  <si>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</si>
  <si>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</si>
  <si>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</si>
  <si>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</si>
  <si>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</si>
  <si>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</si>
  <si>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</si>
  <si>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USD</t>
  </si>
  <si>
    <t>Currency</t>
  </si>
  <si>
    <t>GBP</t>
  </si>
  <si>
    <t>Seasoning</t>
  </si>
  <si>
    <t>Trøndelag</t>
  </si>
  <si>
    <t>ISIN</t>
  </si>
  <si>
    <t>Nordea Bank Finland PLC</t>
  </si>
  <si>
    <t>XS1137512742</t>
  </si>
  <si>
    <t>XS1839386908</t>
  </si>
  <si>
    <t>XS1808327693</t>
  </si>
  <si>
    <t>XS1799048704</t>
  </si>
  <si>
    <t>XS1799536922</t>
  </si>
  <si>
    <t>NO0010819717</t>
  </si>
  <si>
    <t>NO0010819543</t>
  </si>
  <si>
    <t>NO0010786999</t>
  </si>
  <si>
    <t>NO0010770852</t>
  </si>
  <si>
    <t>XS1784067529</t>
  </si>
  <si>
    <t>XS1778322351</t>
  </si>
  <si>
    <t>NO0010794308</t>
  </si>
  <si>
    <t>XS1760129608</t>
  </si>
  <si>
    <t>XS1756428469</t>
  </si>
  <si>
    <t>DE000NRW0KS7</t>
  </si>
  <si>
    <t>XS1719108463</t>
  </si>
  <si>
    <t>NO0010790603</t>
  </si>
  <si>
    <t>NO0010809353</t>
  </si>
  <si>
    <t>XS1287931601</t>
  </si>
  <si>
    <t>NO0010745342</t>
  </si>
  <si>
    <t>NO0010802960</t>
  </si>
  <si>
    <t>XS1637099026</t>
  </si>
  <si>
    <t>NO0010798044</t>
  </si>
  <si>
    <t>NO0010795768</t>
  </si>
  <si>
    <t>XS1626109968</t>
  </si>
  <si>
    <t>XS1622285283</t>
  </si>
  <si>
    <t>NO0010793573</t>
  </si>
  <si>
    <t>NO0010774474</t>
  </si>
  <si>
    <t>XS1565074744</t>
  </si>
  <si>
    <t>XS1555317897</t>
  </si>
  <si>
    <t>NO0010762685</t>
  </si>
  <si>
    <t>XS1554271590</t>
  </si>
  <si>
    <t>XS1551914143</t>
  </si>
  <si>
    <t>XS1548410080</t>
  </si>
  <si>
    <t>NO0010778764</t>
  </si>
  <si>
    <t>XS0896159257</t>
  </si>
  <si>
    <t>NO0010771082</t>
  </si>
  <si>
    <t>XS1482554075</t>
  </si>
  <si>
    <t>NO0010732258</t>
  </si>
  <si>
    <t>XS1044766191</t>
  </si>
  <si>
    <t>NO0010759632</t>
  </si>
  <si>
    <t>XS1368543135</t>
  </si>
  <si>
    <t>XS1117542412</t>
  </si>
  <si>
    <t>XS1324085569</t>
  </si>
  <si>
    <t>XS1314150878</t>
  </si>
  <si>
    <t>XS0881369770</t>
  </si>
  <si>
    <t>XS0894500981</t>
  </si>
  <si>
    <t>XS1362319284</t>
  </si>
  <si>
    <t>XS1397054245</t>
  </si>
  <si>
    <t>XS1396253236</t>
  </si>
  <si>
    <t>XS1394910688</t>
  </si>
  <si>
    <t>NO0010760804</t>
  </si>
  <si>
    <t>NO0010760176</t>
  </si>
  <si>
    <t>XS1377237869</t>
  </si>
  <si>
    <t>XS1373992616</t>
  </si>
  <si>
    <t>XS1373138988</t>
  </si>
  <si>
    <t>XS1356971769</t>
  </si>
  <si>
    <t>NO0010756885</t>
  </si>
  <si>
    <t>XS1324397964</t>
  </si>
  <si>
    <t>XS1308759718</t>
  </si>
  <si>
    <t>XS1300812077</t>
  </si>
  <si>
    <t>XS1285867419</t>
  </si>
  <si>
    <t>XS1285892870</t>
  </si>
  <si>
    <t>XS1190992930</t>
  </si>
  <si>
    <t>NO0010730047</t>
  </si>
  <si>
    <t>NO0010730005</t>
  </si>
  <si>
    <t>NO0010725021</t>
  </si>
  <si>
    <t>XS0988357090</t>
  </si>
  <si>
    <t>XS0987101242</t>
  </si>
  <si>
    <t>XS0995022661</t>
  </si>
  <si>
    <t>XS0942804351</t>
  </si>
  <si>
    <t>NO0010670508</t>
  </si>
  <si>
    <t>XS0874351728</t>
  </si>
  <si>
    <t>NO0010646904</t>
  </si>
  <si>
    <t>DE000A1K0UG6</t>
  </si>
  <si>
    <t>NO0010625460</t>
  </si>
  <si>
    <t>XS0674396782</t>
  </si>
  <si>
    <t>NO0010622137</t>
  </si>
  <si>
    <t>XS0587952085</t>
  </si>
  <si>
    <t>C. Harmonised Transparency Template - Glossary</t>
  </si>
  <si>
    <t>The definitions below reflect the national specificities</t>
  </si>
  <si>
    <t>1. Glossary - Standard Harmonised Items</t>
  </si>
  <si>
    <t>[Insert Definition Below]</t>
  </si>
  <si>
    <t>HG.1.1</t>
  </si>
  <si>
    <t>OC Calculation: Actual</t>
  </si>
  <si>
    <t xml:space="preserve">Based on nominal values in reporting currency NOK. For foreign currency covered bonds, FX-rate at issuance date is applied. </t>
  </si>
  <si>
    <t>HG.1.2</t>
  </si>
  <si>
    <t>OC Calculation: Legal minimum</t>
  </si>
  <si>
    <t>According to the legislation the value of the cover pool shall at all times exceed the value of covered bonds.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</si>
  <si>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HG.1.3</t>
  </si>
  <si>
    <t>OC Calculation: Committed</t>
  </si>
  <si>
    <t>See HG.1.2</t>
  </si>
  <si>
    <t>HG.1.4</t>
  </si>
  <si>
    <t>Interest Rate Types</t>
  </si>
  <si>
    <t>Floating rate: Individual rate not directly linked to money market rates. 
Fixed rate: Loans with a fixed rate for a limited period (typically 3, 5 or 10 years).</t>
  </si>
  <si>
    <t>HG.1.5</t>
  </si>
  <si>
    <t>Maturity Buckets of Cover assets [i.e. how is the contractual and/or expected maturity defined? What assumptions eg, in terms of prepayments? etc.]</t>
  </si>
  <si>
    <t>Only contractual maturity reported.</t>
  </si>
  <si>
    <t>HG.1.6</t>
  </si>
  <si>
    <t xml:space="preserve">Maturity Buckets of Covered Bonds [i.e. how is the contractual and/or expected maturity defined? What maturity structure (hard bullet, soft bullet, conditional pass through)? Under what conditions/circumstances? Etc.] </t>
  </si>
  <si>
    <t>For a soft bullet covered bond issued with 5 year remaining maturity and 1 year extended maturity (5+1), initial maturity is reported as 5 years and extended maturity as 6 years. For hard bullet covered bonds initial maturity and extended maturity is equal.</t>
  </si>
  <si>
    <t>HG.1.7</t>
  </si>
  <si>
    <t>LTVs: Definition</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</si>
  <si>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</si>
  <si>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t>HG.1.8</t>
  </si>
  <si>
    <t>LTVs: Calculation of property/shipping value</t>
  </si>
  <si>
    <r>
      <t xml:space="preserve"> </t>
    </r>
    <r>
      <rPr>
        <u/>
        <sz val="10"/>
        <rFont val="Arial"/>
        <family val="2"/>
      </rPr>
      <t>LO + HP</t>
    </r>
    <r>
      <rPr>
        <sz val="10"/>
        <rFont val="Arial"/>
        <family val="2"/>
      </rPr>
      <t xml:space="preserve">    
    V
LO = Loan balance or facility
HP = Higher priority pledge
V= Value of the property</t>
    </r>
  </si>
  <si>
    <t>HG.1.9</t>
  </si>
  <si>
    <t>LTVs: Applied property/shipping valuation techniques, including whether use of index, Automated Valuation Model (AVM) or on-site audits</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</si>
  <si>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</si>
  <si>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HG.1.10</t>
  </si>
  <si>
    <t>LTVs: Frequency and time of last valuation</t>
  </si>
  <si>
    <t>Every 3 months (frequency of real estate valuation for the purpose of calculating indexed LTV).</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</si>
  <si>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</si>
  <si>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</si>
  <si>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</si>
  <si>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</si>
  <si>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All issuances of covered bonds in foreign currency are swapped to NOK to eliminate FX-risk entirely.
Fixed interest rate exposures in the form of fixed rate covered bonds and fixed rate mortgages are swapped to 3 month NIBOR.</t>
  </si>
  <si>
    <t>HG.1.13</t>
  </si>
  <si>
    <t>Non-performing loans</t>
  </si>
  <si>
    <t>Non performing loans over 90 days after due date.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</si>
  <si>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</si>
  <si>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</si>
  <si>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</si>
  <si>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</si>
  <si>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</si>
  <si>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</si>
  <si>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</si>
  <si>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</si>
  <si>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</si>
  <si>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</si>
  <si>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</si>
  <si>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</si>
  <si>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</si>
  <si>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</si>
  <si>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</si>
  <si>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</si>
  <si>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</si>
  <si>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3. Glossary - Extra national and/or Issuer Items</t>
  </si>
  <si>
    <t>HG.3.1</t>
  </si>
  <si>
    <t>Other definitions deemed relevant</t>
  </si>
  <si>
    <t>OHG.3.1</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</si>
  <si>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</si>
  <si>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</si>
  <si>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OHG.3.2</t>
  </si>
  <si>
    <t>Currency risk</t>
  </si>
  <si>
    <t>A mortgage credit institution shall not assume greater foreign exchange risk than is prudent at any and all times. A mortgage credit institution is obliged to establish limits on foreign exchange risk.</t>
  </si>
  <si>
    <t>OHG.3.3</t>
  </si>
  <si>
    <t>Bullet/interest only loans</t>
  </si>
  <si>
    <t>Interest only loans are defined as loans with a limited repayment exemption exceeding three months.</t>
  </si>
  <si>
    <t>OHG.3.4</t>
  </si>
  <si>
    <t>Buy-to-let</t>
  </si>
  <si>
    <t>Buy-to-let refers to properties that are purchased and declared by borrowers for investment purposes. Approvals of such loans are subjected to the same regulatory requirements and assessment criteria as owner-occupied properties.</t>
  </si>
  <si>
    <t>OHG.3.5</t>
  </si>
  <si>
    <t>Seasoning is calculated based on the number of months since collateral for the loan was established.</t>
  </si>
  <si>
    <t xml:space="preserve">Outstanding Covered Bonds CRR Art. 129 1. (c) </t>
  </si>
  <si>
    <t>The outstanding covered bonds are here aggregated with the derivatives that are used to hedge currency and interest rates.  The nominal outstanding bonds (without derivatives) which are used to calculate exposures with regards to Art. 129 1. (c) can be found in the financial report, in the Asset Coverage Test note</t>
  </si>
  <si>
    <t xml:space="preserve">Substitute Assets CRR Art. 129 1. (c) </t>
  </si>
  <si>
    <t>Subsitute assets inlcuded here in HTT also include exposures shorter than 100 days which are both collateralized (reverse repos) and not collateralized (deposits). The data needed to calculate adherence with CRR Art 129. 1 (c) can be found in the Asset Coverage Test in the financial statements</t>
  </si>
  <si>
    <t>Norwegian Transparency Template</t>
  </si>
  <si>
    <t>Additional information from Norwegian Issuers using HTT</t>
  </si>
  <si>
    <t>Stresstest - House price decline</t>
  </si>
  <si>
    <t>House price decline</t>
  </si>
  <si>
    <t>Current</t>
  </si>
  <si>
    <t>Assumed House price decline</t>
  </si>
  <si>
    <t>WA indexed LTV (%)</t>
  </si>
  <si>
    <t>Ineligible assets at house price drop</t>
  </si>
  <si>
    <t>Eligible overcollateralization</t>
  </si>
  <si>
    <t>Additional comments</t>
  </si>
  <si>
    <t xml:space="preserve">SpareBank 1 Boligkreditt qualifies mortgages from its parents banks prior to transfer to the cover pool, but not all </t>
  </si>
  <si>
    <t xml:space="preserve">qualified mortgages are transferred to the cover pool immediately, but when covered bond funding is required </t>
  </si>
  <si>
    <t xml:space="preserve">The eligible overcollateralization which drops below 100% in the 30% decline scenario only describes the existing </t>
  </si>
  <si>
    <t>Substitute collateral **</t>
  </si>
  <si>
    <t>Total balance (NOK)</t>
  </si>
  <si>
    <t>Total balance</t>
  </si>
  <si>
    <t>Currency breakdown (in NOK)</t>
  </si>
  <si>
    <t xml:space="preserve">   Total NOK</t>
  </si>
  <si>
    <t xml:space="preserve">   Total EUR</t>
  </si>
  <si>
    <t xml:space="preserve">   Total SEK</t>
  </si>
  <si>
    <t xml:space="preserve">   Total USD</t>
  </si>
  <si>
    <t>By Type of Exposure:</t>
  </si>
  <si>
    <t xml:space="preserve">   Government debt</t>
  </si>
  <si>
    <t>Currency and interest rate risks which arise from non-NOK denominated and/or fixed rate bonds</t>
  </si>
  <si>
    <t xml:space="preserve">   Sub Sovereign &amp; Agency</t>
  </si>
  <si>
    <t>are mitigated through swap contracts.  All cash flows are swapped back to a NOK denominated</t>
  </si>
  <si>
    <t xml:space="preserve">   Covered Bond</t>
  </si>
  <si>
    <t xml:space="preserve">3 months NIBOR basis.  </t>
  </si>
  <si>
    <t xml:space="preserve">   Deposit</t>
  </si>
  <si>
    <t>Bond Name/ Counterparty</t>
  </si>
  <si>
    <t>Exposure type</t>
  </si>
  <si>
    <t>Rating *</t>
  </si>
  <si>
    <t>Currency Amt</t>
  </si>
  <si>
    <t>NOK amount</t>
  </si>
  <si>
    <t>City of Gothenburg</t>
  </si>
  <si>
    <t>SSA</t>
  </si>
  <si>
    <t>AAA / Aaa / AAA</t>
  </si>
  <si>
    <t>Covered Bond</t>
  </si>
  <si>
    <t>AAA / -- / AAA</t>
  </si>
  <si>
    <t>-- / Aaa / AAA</t>
  </si>
  <si>
    <t>Eika Boligkreditt AS</t>
  </si>
  <si>
    <t>- / Aaa / --</t>
  </si>
  <si>
    <t>European Investment Bank</t>
  </si>
  <si>
    <t>Federal State of North Rhine-Westphalia</t>
  </si>
  <si>
    <t>Gjensidige Bank  Boligkreditt AS</t>
  </si>
  <si>
    <t>KFW Bankengruppe</t>
  </si>
  <si>
    <t>KLP Kommunekreditt</t>
  </si>
  <si>
    <t>Landshypotek</t>
  </si>
  <si>
    <t>Møre Boligkreditt AS</t>
  </si>
  <si>
    <t>Nordea Eiendomskreditt</t>
  </si>
  <si>
    <t>OP Mortgage Bank</t>
  </si>
  <si>
    <t>Skandiabanken Boligkreditt AS</t>
  </si>
  <si>
    <t>Skandinaviska Enskilda Bank</t>
  </si>
  <si>
    <t>Sparebanken Sør Boligkreditt AS</t>
  </si>
  <si>
    <t>Sparebanken Vest Boligkreditt</t>
  </si>
  <si>
    <t>Stadshypotek</t>
  </si>
  <si>
    <t>Swedbank Hypotek AB</t>
  </si>
  <si>
    <t>Swedish Covered Bond Corporation</t>
  </si>
  <si>
    <t>Deposit</t>
  </si>
  <si>
    <t>A- / A1 / -</t>
  </si>
  <si>
    <t>A / A1 / -</t>
  </si>
  <si>
    <t>* Rating is Fitch / Moody's / S&amp;P and is sourced from Bloomberg</t>
  </si>
  <si>
    <t>NOK/EUR</t>
  </si>
  <si>
    <t>as well as nominal amounts rather than book (market) values</t>
  </si>
  <si>
    <t>Public Covered Bonds Outstanding:</t>
  </si>
  <si>
    <t>Series</t>
  </si>
  <si>
    <t>Amount (Mill)</t>
  </si>
  <si>
    <t>Issued</t>
  </si>
  <si>
    <t>Expected Final Maturity</t>
  </si>
  <si>
    <t>Rating</t>
  </si>
  <si>
    <t>Interest Basis</t>
  </si>
  <si>
    <t>Frequency</t>
  </si>
  <si>
    <t>Swap rate FX</t>
  </si>
  <si>
    <t>Series 3 / 2017</t>
  </si>
  <si>
    <t>06 / 2017</t>
  </si>
  <si>
    <t>06 / 2024</t>
  </si>
  <si>
    <t>AAA / Aaa</t>
  </si>
  <si>
    <t>0.375% Fixed rate</t>
  </si>
  <si>
    <t>Series 2 / 2017</t>
  </si>
  <si>
    <t>01 / 2017</t>
  </si>
  <si>
    <t>01 / 2022</t>
  </si>
  <si>
    <t>0.05% Fixed rate</t>
  </si>
  <si>
    <t>Series 1 / 2017</t>
  </si>
  <si>
    <t>01 / 2027</t>
  </si>
  <si>
    <t>3m Euribor +100 bps</t>
  </si>
  <si>
    <t>n/a</t>
  </si>
  <si>
    <t>Series 7 / 2016</t>
  </si>
  <si>
    <t>08 / 2016</t>
  </si>
  <si>
    <t>08 / 2026</t>
  </si>
  <si>
    <t>Series 6 / 2016</t>
  </si>
  <si>
    <t>04 / 2016</t>
  </si>
  <si>
    <t>01 / 2026</t>
  </si>
  <si>
    <t>0.72% Fixed rate</t>
  </si>
  <si>
    <t>Series 3 / 2016</t>
  </si>
  <si>
    <t>03 / 2016</t>
  </si>
  <si>
    <t>03 / 2023</t>
  </si>
  <si>
    <t>Series 2 / 2016</t>
  </si>
  <si>
    <t>03 / 2024</t>
  </si>
  <si>
    <t>3m Euribor + 60bps</t>
  </si>
  <si>
    <t>Series 3/2015</t>
  </si>
  <si>
    <t>09 / 2015</t>
  </si>
  <si>
    <t>09 / 2022</t>
  </si>
  <si>
    <t>0.75% Fixed rate</t>
  </si>
  <si>
    <t>Series 6/2013</t>
  </si>
  <si>
    <t>11 / 2013</t>
  </si>
  <si>
    <t>01 / 2020</t>
  </si>
  <si>
    <t>1.50% Fixed rate</t>
  </si>
  <si>
    <t>Series 4/2013</t>
  </si>
  <si>
    <t>06 / 2013</t>
  </si>
  <si>
    <t>06 / 2020</t>
  </si>
  <si>
    <t>Series 6/2011</t>
  </si>
  <si>
    <t>08 / 2011</t>
  </si>
  <si>
    <t>09 / 2021</t>
  </si>
  <si>
    <t>3.375% Fixed rate</t>
  </si>
  <si>
    <t>Series 1/2011</t>
  </si>
  <si>
    <t>02 / 2011</t>
  </si>
  <si>
    <t>02 / 2021</t>
  </si>
  <si>
    <t>4% Fixed rate</t>
  </si>
  <si>
    <r>
      <t xml:space="preserve">Series 1/2018 </t>
    </r>
    <r>
      <rPr>
        <sz val="9"/>
        <color rgb="FF92D050"/>
        <rFont val="Arial"/>
        <family val="2"/>
      </rPr>
      <t>(green)</t>
    </r>
  </si>
  <si>
    <t>01 / 2018</t>
  </si>
  <si>
    <t>01 / 2025</t>
  </si>
  <si>
    <t>Aaa</t>
  </si>
  <si>
    <t>0.5% Fixed rate</t>
  </si>
  <si>
    <t>Series 3/2018</t>
  </si>
  <si>
    <t>06 / 2018</t>
  </si>
  <si>
    <t>06 / 2023</t>
  </si>
  <si>
    <t>Series 5/2017</t>
  </si>
  <si>
    <t>11 / 2017</t>
  </si>
  <si>
    <t>11 / 2022</t>
  </si>
  <si>
    <t>3m £ LIBOR + 27 bps</t>
  </si>
  <si>
    <t>Series 2/2018</t>
  </si>
  <si>
    <t>04 / 2018</t>
  </si>
  <si>
    <t>12 / 2023</t>
  </si>
  <si>
    <t>11 / 2019</t>
  </si>
  <si>
    <t>Series 4/2018</t>
  </si>
  <si>
    <t>10 / 2018</t>
  </si>
  <si>
    <t>10 / 2024</t>
  </si>
  <si>
    <t>2.45% Fixed Rate</t>
  </si>
  <si>
    <t>Series 4/2017</t>
  </si>
  <si>
    <t>10 / 2017</t>
  </si>
  <si>
    <t>3m NIBOR + 39bps</t>
  </si>
  <si>
    <t>Series 8/2016</t>
  </si>
  <si>
    <t>12 / 2016</t>
  </si>
  <si>
    <t>11 / 2026</t>
  </si>
  <si>
    <t>2.10% Fixed Rate</t>
  </si>
  <si>
    <t>Series 5/2016</t>
  </si>
  <si>
    <t>06 / 2022</t>
  </si>
  <si>
    <t>3m NIBOR + 74bps</t>
  </si>
  <si>
    <t>Series 4/2016</t>
  </si>
  <si>
    <t>06 / 2028</t>
  </si>
  <si>
    <t>2.38% Fixed Rate</t>
  </si>
  <si>
    <t>Series 1/2016</t>
  </si>
  <si>
    <t>02 / 2016</t>
  </si>
  <si>
    <t>1.90% Fixed Rate</t>
  </si>
  <si>
    <t>Series 2/2015</t>
  </si>
  <si>
    <t>01 / 2015</t>
  </si>
  <si>
    <t>06 / 2021</t>
  </si>
  <si>
    <t>1.50% Fixed Rate</t>
  </si>
  <si>
    <t>Series 1/2015</t>
  </si>
  <si>
    <t>04 / 2015</t>
  </si>
  <si>
    <t>Floating Rate</t>
  </si>
  <si>
    <t>Series 1/2014</t>
  </si>
  <si>
    <t>12 / 2014</t>
  </si>
  <si>
    <t xml:space="preserve">12 / 2020 </t>
  </si>
  <si>
    <t>Series 1/2013</t>
  </si>
  <si>
    <t>01 / 2013</t>
  </si>
  <si>
    <t>Series 7/2011</t>
  </si>
  <si>
    <t>10 / 2011</t>
  </si>
  <si>
    <t>10 / 2026</t>
  </si>
  <si>
    <t>4.75% Fixed Rate</t>
  </si>
  <si>
    <t>Series 4/2011</t>
  </si>
  <si>
    <t>07 / 2011</t>
  </si>
  <si>
    <t>07 / 2022</t>
  </si>
  <si>
    <t>5% Fixed Rate</t>
  </si>
  <si>
    <t>Series 3/2012</t>
  </si>
  <si>
    <t>05 / 2012</t>
  </si>
  <si>
    <t>05 / 2022</t>
  </si>
  <si>
    <t>3.25% Fixed Rate</t>
  </si>
  <si>
    <t>SB1 Reporting Contact</t>
  </si>
  <si>
    <t>Eivind Hegelstad, Investor Relations</t>
  </si>
  <si>
    <t>eivind.hegelstad@sparebank1.no</t>
  </si>
  <si>
    <t>Phone: +47 51 50 93 67</t>
  </si>
  <si>
    <t>From the 3rd quarter 2017 the covered bonds are rated by Moodys only</t>
  </si>
  <si>
    <t>DANSKE BANK A/S</t>
  </si>
  <si>
    <t>XS1555330999</t>
  </si>
  <si>
    <t>NORDEA MORTGAGE BANK PLC</t>
  </si>
  <si>
    <t>NO0010835390</t>
  </si>
  <si>
    <t>12 / 2018</t>
  </si>
  <si>
    <t>12 / 2038</t>
  </si>
  <si>
    <t>XS1922110009</t>
  </si>
  <si>
    <t>HTT 2019</t>
  </si>
  <si>
    <t>pool without regard to the reserves not yet transferrred to Boligkreditt.  Cover pool qualified mortgage reserves on the owner banks'</t>
  </si>
  <si>
    <t>(uneligible amount at 0% house price decline assumes undrawn credit lines fully drawn)</t>
  </si>
  <si>
    <t>Total cover pool balance (NOK mill)</t>
  </si>
  <si>
    <t>Eligible cover pool balance (NOK mill)</t>
  </si>
  <si>
    <t>Total outstanding covered bonds (NOK mill)</t>
  </si>
  <si>
    <t xml:space="preserve">by the owner banks.  The banks are then required  to add assets (e.g. mortgages) to the cover pool if a sufficent volume of   </t>
  </si>
  <si>
    <t xml:space="preserve">The minimum level of reserves a bank must hold is equal to the amount of additional mortgage assets needed to cover a 30% decline  in house prices.  </t>
  </si>
  <si>
    <t xml:space="preserve">balance sheets are listed in the last line in the table above. </t>
  </si>
  <si>
    <t>CITY OF STOCKHOLM</t>
  </si>
  <si>
    <t>NO0010826233</t>
  </si>
  <si>
    <t>NO0010723471</t>
  </si>
  <si>
    <t>NO0010821051</t>
  </si>
  <si>
    <t>NO0010840697</t>
  </si>
  <si>
    <t>NO0010775190</t>
  </si>
  <si>
    <t>NO0010835473</t>
  </si>
  <si>
    <t>NO0010853096</t>
  </si>
  <si>
    <t>NO0010703531</t>
  </si>
  <si>
    <t>NO0010843626</t>
  </si>
  <si>
    <t>XS1948598997</t>
  </si>
  <si>
    <t>XS1951084638</t>
  </si>
  <si>
    <t>NO0010847114</t>
  </si>
  <si>
    <t>XS2002504194</t>
  </si>
  <si>
    <t>AA- / Aa3 / A+</t>
  </si>
  <si>
    <t>1.49% Fixed rate</t>
  </si>
  <si>
    <t>Series 1/2019</t>
  </si>
  <si>
    <t>01 / 2019</t>
  </si>
  <si>
    <t>01 / 2029</t>
  </si>
  <si>
    <t>1% Fixed rate</t>
  </si>
  <si>
    <t>XS1943561883</t>
  </si>
  <si>
    <t>Series 2/2019</t>
  </si>
  <si>
    <t>05 / 2019</t>
  </si>
  <si>
    <t>05 / 2026</t>
  </si>
  <si>
    <t>XS1995620967</t>
  </si>
  <si>
    <t>Series 5/2019</t>
  </si>
  <si>
    <t>11 / 2029</t>
  </si>
  <si>
    <t>0.125% Fixed</t>
  </si>
  <si>
    <t>XS2076139166</t>
  </si>
  <si>
    <t>Series 4/2019</t>
  </si>
  <si>
    <t>10/ 2019</t>
  </si>
  <si>
    <t>10 / 2029</t>
  </si>
  <si>
    <t>NO0010866791</t>
  </si>
  <si>
    <t>Series 3/2019</t>
  </si>
  <si>
    <t>5 / 2019</t>
  </si>
  <si>
    <t>5 / 2024</t>
  </si>
  <si>
    <t>3m NIBOR + 24bps</t>
  </si>
  <si>
    <t>NO0010860745</t>
  </si>
  <si>
    <t>* The list reflects transactions beyond the reporting date (previous quarter-end) if any has occured</t>
  </si>
  <si>
    <t>3 months NIBOR basis.  This list contains exposures at nominal values excluding swaps and accrued interest</t>
  </si>
  <si>
    <t>NO0010861081</t>
  </si>
  <si>
    <t>NO0010743305</t>
  </si>
  <si>
    <t>AAA / Aa1 / AA</t>
  </si>
  <si>
    <t>XS2046690827</t>
  </si>
  <si>
    <t>Norsk Stat</t>
  </si>
  <si>
    <t>Sovereign</t>
  </si>
  <si>
    <t>Rentenbank</t>
  </si>
  <si>
    <t>NO0010832637</t>
  </si>
  <si>
    <t>NO0010805179</t>
  </si>
  <si>
    <t>Danske Bank</t>
  </si>
  <si>
    <t>** Any differences in this table and the financial statements is due to the quarter-end FX rates used for non-NOK amounts in this table,</t>
  </si>
  <si>
    <t>Cut-off Date: [31/12/19]</t>
  </si>
  <si>
    <t>43 for Mortgage Assets</t>
  </si>
  <si>
    <t>167 for Residential Mortgage Assets</t>
  </si>
  <si>
    <t>130 for Mortgage Assets</t>
  </si>
  <si>
    <t>17 for Harmonised Glossary</t>
  </si>
  <si>
    <t>160 for Mortgage Assets</t>
  </si>
  <si>
    <t>Overcollateralization</t>
  </si>
  <si>
    <t>Based on nominal values for mortgages and bonds outstanding</t>
  </si>
  <si>
    <t>Mortgages are gross, i.e. included without deductions for small amounts above LTV thresholds</t>
  </si>
  <si>
    <t>Cover pool qualified reserves outside of cover pool (NOK mill)</t>
  </si>
  <si>
    <t>mortgages in the pool should  become ineligble.  Banks must hold reserves for this purpose.</t>
  </si>
  <si>
    <t>Covered Bond Programme - Cover Pool Report 31. December 2019</t>
  </si>
  <si>
    <t>XS1716371049</t>
  </si>
  <si>
    <t>Series 1/2020</t>
  </si>
  <si>
    <t>02/ 2020</t>
  </si>
  <si>
    <t>02/ 2025</t>
  </si>
  <si>
    <t>3m NIBOR + 25bps</t>
  </si>
  <si>
    <t>NO0010875164</t>
  </si>
  <si>
    <t>NO0010834450</t>
  </si>
  <si>
    <t xml:space="preserve">   Reverse  Repo</t>
  </si>
  <si>
    <t>XS1371439842</t>
  </si>
  <si>
    <t>DnB Boligkreditt AS</t>
  </si>
  <si>
    <t>NO0010866064</t>
  </si>
  <si>
    <t>NO0010847106</t>
  </si>
  <si>
    <t>XS0213329096</t>
  </si>
  <si>
    <t>XS2069304033</t>
  </si>
  <si>
    <t>SWEDSESS</t>
  </si>
  <si>
    <t>NO0010864960</t>
  </si>
  <si>
    <t>SR-Bank NOK</t>
  </si>
  <si>
    <t>SR-Bank EUR</t>
  </si>
  <si>
    <t>SR-Bank USD</t>
  </si>
  <si>
    <t>SMN NOK</t>
  </si>
  <si>
    <t>SEB NOK</t>
  </si>
  <si>
    <t>Reverse Repo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</si>
</sst>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quot;kr&quot;\ * #,##0.00_-;\-&quot;kr&quot;\ * #,##0.00_-;_-&quot;kr&quot;\ * &quot;-&quot;??_-;_-@_-"/>
    <numFmt numFmtId="165" formatCode="_ * #,##0.00_ ;_ * \-#,##0.00_ ;_ * &quot;-&quot;??_ ;_ @_ "/>
    <numFmt numFmtId="166" formatCode="_ * #,##0_ ;_ * \-#,##0_ ;_ * &quot;-&quot;??_ ;_ @_ "/>
    <numFmt numFmtId="167" formatCode="[$NOK]\ #,##0"/>
    <numFmt numFmtId="168" formatCode="0.0\ %"/>
    <numFmt numFmtId="169" formatCode="0.0"/>
    <numFmt numFmtId="170" formatCode="_ * #,##0.0000_ ;_ * \-#,##0.0000_ ;_ * &quot;-&quot;??_ ;_ @_ "/>
    <numFmt numFmtId="171" formatCode="#,##0.0"/>
    <numFmt numFmtId="172" formatCode="0.00%_);\(0.00%\)"/>
    <numFmt numFmtId="173" formatCode="#,##0_ ;\-#,##0\ "/>
    <numFmt numFmtId="174" formatCode="_ * #,##0.0_ ;_ * \-#,##0.0_ ;_ * &quot;-&quot;??_ ;_ @_ "/>
    <numFmt numFmtId="175" formatCode="#,###,,"/>
    <numFmt numFmtId="176" formatCode="_-* #,##0_-;\-* #,##0_-;_-* &quot;-&quot;??_-;_-@_-"/>
    <numFmt numFmtId="177" formatCode="_(* #,##0_);_(* \(#,##0\);_(* &quot;-&quot;??_);_(@_)"/>
    <numFmt numFmtId="178" formatCode="#,##0.0000"/>
  </numFmts>
  <fonts count="5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10"/>
      <name val="Arial"/>
      <family val="2"/>
    </font>
    <font>
      <b/>
      <sz val="24"/>
      <color theme="1"/>
      <name val="Calibri"/>
      <family val="2"/>
      <scheme val="minor"/>
    </font>
    <font>
      <sz val="11"/>
      <name val="Calibri"/>
      <family val="2"/>
      <scheme val="minor"/>
    </font>
    <font>
      <b/>
      <sz val="14"/>
      <color theme="0"/>
      <name val="Calibri"/>
      <family val="2"/>
      <scheme val="minor"/>
    </font>
    <font>
      <b/>
      <u/>
      <sz val="11"/>
      <name val="Calibri"/>
      <family val="2"/>
      <scheme val="minor"/>
    </font>
    <font>
      <u/>
      <sz val="11"/>
      <color theme="10"/>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sz val="10"/>
      <color theme="1"/>
      <name val="Arial"/>
      <family val="2"/>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sz val="11"/>
      <color theme="3"/>
      <name val="Calibri"/>
      <family val="2"/>
      <scheme val="minor"/>
    </font>
    <font>
      <u/>
      <sz val="10"/>
      <name val="Arial"/>
      <family val="2"/>
    </font>
    <font>
      <sz val="28"/>
      <color theme="3"/>
      <name val="Calibri"/>
      <family val="2"/>
      <scheme val="minor"/>
    </font>
    <font>
      <sz val="20"/>
      <color theme="3" tint="0.39997558519241921"/>
      <name val="Calibri"/>
      <family val="2"/>
      <scheme val="minor"/>
    </font>
    <font>
      <b/>
      <sz val="12"/>
      <color theme="3"/>
      <name val="Calibri"/>
      <family val="2"/>
      <scheme val="minor"/>
    </font>
    <font>
      <b/>
      <sz val="10"/>
      <color indexed="9"/>
      <name val="Arial"/>
      <family val="2"/>
    </font>
    <font>
      <sz val="9"/>
      <name val="Arial"/>
      <family val="2"/>
    </font>
    <font>
      <sz val="10"/>
      <color rgb="FF153443"/>
      <name val="AzoSans-Regular"/>
    </font>
    <font>
      <sz val="9"/>
      <color theme="1"/>
      <name val="Arial"/>
      <family val="2"/>
    </font>
    <font>
      <b/>
      <sz val="9"/>
      <name val="Arial"/>
      <family val="2"/>
    </font>
    <font>
      <b/>
      <sz val="9"/>
      <color theme="0"/>
      <name val="Arial"/>
      <family val="2"/>
    </font>
    <font>
      <b/>
      <u/>
      <sz val="9"/>
      <color theme="1"/>
      <name val="Arial"/>
      <family val="2"/>
    </font>
    <font>
      <sz val="9"/>
      <color rgb="FF92D050"/>
      <name val="Arial"/>
      <family val="2"/>
    </font>
    <font>
      <b/>
      <u/>
      <sz val="9"/>
      <name val="Arial"/>
      <family val="2"/>
    </font>
    <font>
      <u/>
      <sz val="9"/>
      <color indexed="12"/>
      <name val="Arial"/>
      <family val="2"/>
    </font>
    <font>
      <sz val="14"/>
      <color theme="9"/>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243386"/>
        <bgColor indexed="64"/>
      </patternFill>
    </fill>
    <fill>
      <patternFill patternType="solid">
        <fgColor rgb="FFE36E00"/>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theme="0"/>
        <bgColor indexed="64"/>
      </patternFill>
    </fill>
    <fill>
      <patternFill patternType="solid">
        <fgColor theme="2" tint="-9.9978637043366805E-2"/>
        <bgColor indexed="64"/>
      </patternFill>
    </fill>
    <fill>
      <patternFill patternType="solid">
        <fgColor theme="3"/>
        <bgColor indexed="42"/>
      </patternFill>
    </fill>
    <fill>
      <patternFill patternType="solid">
        <fgColor indexed="9"/>
        <bgColor indexed="64"/>
      </patternFill>
    </fill>
    <fill>
      <patternFill patternType="solid">
        <fgColor theme="3"/>
        <bgColor indexed="6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indexed="64"/>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n">
        <color theme="3" tint="0.79998168889431442"/>
      </left>
      <right style="thin">
        <color theme="3" tint="0.79998168889431442"/>
      </right>
      <top style="thin">
        <color indexed="64"/>
      </top>
      <bottom style="thin">
        <color theme="4" tint="0.59999389629810485"/>
      </bottom>
      <diagonal/>
    </border>
    <border>
      <left style="thin">
        <color theme="3" tint="0.79998168889431442"/>
      </left>
      <right style="thin">
        <color theme="3" tint="0.79995117038483843"/>
      </right>
      <top style="thin">
        <color indexed="64"/>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right/>
      <top style="thin">
        <color indexed="64"/>
      </top>
      <bottom style="thin">
        <color indexed="64"/>
      </bottom>
      <diagonal/>
    </border>
    <border>
      <left style="thick">
        <color theme="3"/>
      </left>
      <right/>
      <top/>
      <bottom style="thick">
        <color theme="3"/>
      </bottom>
      <diagonal/>
    </border>
    <border>
      <left/>
      <right style="thick">
        <color theme="3"/>
      </right>
      <top/>
      <bottom style="thick">
        <color theme="3"/>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right/>
      <top style="medium">
        <color indexed="64"/>
      </top>
      <bottom/>
      <diagonal/>
    </border>
    <border>
      <left style="thin">
        <color theme="4" tint="0.59999389629810485"/>
      </left>
      <right/>
      <top/>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9" fillId="0" borderId="0"/>
    <xf numFmtId="0" fontId="19" fillId="0" borderId="0">
      <alignment horizontal="left" wrapText="1"/>
    </xf>
    <xf numFmtId="0" fontId="24" fillId="0" borderId="0" applyNumberFormat="0" applyFill="0" applyBorder="0" applyAlignment="0" applyProtection="0"/>
    <xf numFmtId="0" fontId="1" fillId="0" borderId="0"/>
    <xf numFmtId="0" fontId="24" fillId="0" borderId="0" applyNumberFormat="0" applyFill="0" applyBorder="0" applyAlignment="0" applyProtection="0"/>
    <xf numFmtId="164" fontId="1" fillId="0" borderId="0" applyFont="0" applyFill="0" applyBorder="0" applyAlignment="0" applyProtection="0"/>
  </cellStyleXfs>
  <cellXfs count="253">
    <xf numFmtId="0" fontId="0" fillId="0" borderId="0" xfId="0"/>
    <xf numFmtId="0" fontId="19" fillId="0" borderId="0" xfId="0" applyFont="1" applyBorder="1"/>
    <xf numFmtId="0" fontId="0" fillId="0" borderId="0" xfId="0" applyBorder="1"/>
    <xf numFmtId="0" fontId="2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0" applyFont="1" applyFill="1" applyBorder="1" applyAlignment="1">
      <alignment vertical="center" wrapText="1"/>
    </xf>
    <xf numFmtId="0" fontId="22" fillId="33" borderId="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12" xfId="46" applyFill="1" applyBorder="1" applyAlignment="1">
      <alignment horizontal="center" vertical="center" wrapText="1"/>
    </xf>
    <xf numFmtId="0" fontId="24" fillId="0" borderId="13" xfId="46" applyFill="1" applyBorder="1" applyAlignment="1">
      <alignment horizontal="center" vertical="center" wrapText="1"/>
    </xf>
    <xf numFmtId="0" fontId="24" fillId="0" borderId="13" xfId="46" quotePrefix="1" applyFill="1" applyBorder="1" applyAlignment="1">
      <alignment horizontal="center" vertical="center" wrapText="1"/>
    </xf>
    <xf numFmtId="0" fontId="24" fillId="0" borderId="14" xfId="46" quotePrefix="1" applyFill="1" applyBorder="1" applyAlignment="1">
      <alignment horizontal="center" vertical="center" wrapText="1"/>
    </xf>
    <xf numFmtId="0" fontId="24" fillId="0" borderId="0" xfId="46" quotePrefix="1" applyFill="1" applyBorder="1" applyAlignment="1">
      <alignment horizontal="center" vertical="center" wrapText="1"/>
    </xf>
    <xf numFmtId="0" fontId="22" fillId="34" borderId="0" xfId="0" applyFont="1" applyFill="1" applyBorder="1" applyAlignment="1">
      <alignment horizontal="center" vertical="center" wrapText="1"/>
    </xf>
    <xf numFmtId="0" fontId="23"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4" fillId="0" borderId="0" xfId="46" applyFill="1" applyBorder="1" applyAlignment="1">
      <alignment horizontal="center" vertical="center" wrapText="1"/>
    </xf>
    <xf numFmtId="0" fontId="26" fillId="0" borderId="0" xfId="0" applyFont="1" applyFill="1" applyBorder="1" applyAlignment="1">
      <alignment horizontal="center" vertical="center" wrapText="1"/>
    </xf>
    <xf numFmtId="0" fontId="27" fillId="0" borderId="0" xfId="46" quotePrefix="1"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5" fillId="0" borderId="0" xfId="0" quotePrefix="1" applyFont="1" applyFill="1" applyBorder="1" applyAlignment="1">
      <alignment horizontal="center" vertical="center" wrapText="1"/>
    </xf>
    <xf numFmtId="0" fontId="25" fillId="35" borderId="0" xfId="0" applyFont="1" applyFill="1" applyBorder="1" applyAlignment="1">
      <alignment horizontal="center" vertical="center" wrapText="1"/>
    </xf>
    <xf numFmtId="0" fontId="28" fillId="35" borderId="0" xfId="0" quotePrefix="1" applyFont="1" applyFill="1" applyBorder="1" applyAlignment="1">
      <alignment horizontal="center" vertical="center" wrapText="1"/>
    </xf>
    <xf numFmtId="0" fontId="23" fillId="35" borderId="0" xfId="0" applyFont="1" applyFill="1" applyBorder="1" applyAlignment="1">
      <alignment horizontal="center" vertical="center" wrapText="1"/>
    </xf>
    <xf numFmtId="0" fontId="16" fillId="35" borderId="0" xfId="0" applyFont="1" applyFill="1" applyBorder="1" applyAlignment="1">
      <alignment horizontal="center" vertical="center" wrapText="1"/>
    </xf>
    <xf numFmtId="3" fontId="21" fillId="0" borderId="0" xfId="0" applyNumberFormat="1" applyFont="1" applyFill="1" applyBorder="1" applyAlignment="1">
      <alignment horizontal="center" vertical="center" wrapText="1"/>
    </xf>
    <xf numFmtId="0" fontId="26" fillId="0" borderId="0" xfId="0" quotePrefix="1" applyFont="1" applyFill="1" applyBorder="1" applyAlignment="1">
      <alignment horizontal="center" vertical="center" wrapText="1"/>
    </xf>
    <xf numFmtId="9" fontId="21" fillId="0" borderId="0" xfId="0" applyNumberFormat="1" applyFont="1" applyFill="1" applyBorder="1" applyAlignment="1">
      <alignment horizontal="center" vertical="center" wrapText="1"/>
    </xf>
    <xf numFmtId="9" fontId="21" fillId="0" borderId="0" xfId="43" applyFont="1" applyFill="1" applyBorder="1" applyAlignment="1">
      <alignment horizontal="center" vertical="center" wrapText="1"/>
    </xf>
    <xf numFmtId="3" fontId="21" fillId="0" borderId="0" xfId="0" quotePrefix="1" applyNumberFormat="1" applyFont="1" applyFill="1" applyBorder="1" applyAlignment="1">
      <alignment horizontal="center" vertical="center" wrapText="1"/>
    </xf>
    <xf numFmtId="168" fontId="21" fillId="0" borderId="0" xfId="0" quotePrefix="1" applyNumberFormat="1" applyFont="1" applyFill="1" applyBorder="1" applyAlignment="1">
      <alignment horizontal="center" vertical="center" wrapText="1"/>
    </xf>
    <xf numFmtId="10" fontId="21" fillId="0" borderId="0" xfId="0" quotePrefix="1" applyNumberFormat="1" applyFont="1" applyFill="1" applyBorder="1" applyAlignment="1">
      <alignment horizontal="center" vertical="center" wrapText="1"/>
    </xf>
    <xf numFmtId="0" fontId="21" fillId="0" borderId="0" xfId="0" quotePrefix="1" applyFont="1" applyFill="1" applyBorder="1" applyAlignment="1">
      <alignment horizontal="right" vertical="center" wrapText="1"/>
    </xf>
    <xf numFmtId="168" fontId="21" fillId="0" borderId="0" xfId="43" quotePrefix="1" applyNumberFormat="1" applyFont="1" applyFill="1" applyBorder="1" applyAlignment="1">
      <alignment horizontal="center" vertical="center" wrapText="1"/>
    </xf>
    <xf numFmtId="0" fontId="26" fillId="0" borderId="0" xfId="0" applyFont="1" applyFill="1" applyBorder="1" applyAlignment="1">
      <alignment horizontal="right" vertical="center" wrapText="1"/>
    </xf>
    <xf numFmtId="0" fontId="29" fillId="0" borderId="0" xfId="0" applyFont="1" applyFill="1" applyBorder="1" applyAlignment="1">
      <alignment horizontal="center" vertical="center" wrapText="1"/>
    </xf>
    <xf numFmtId="9" fontId="21" fillId="0" borderId="0" xfId="43" quotePrefix="1" applyFont="1" applyFill="1" applyBorder="1" applyAlignment="1">
      <alignment horizontal="center" vertical="center" wrapText="1"/>
    </xf>
    <xf numFmtId="171" fontId="0" fillId="0" borderId="0" xfId="0" applyNumberFormat="1" applyAlignment="1">
      <alignment horizontal="center"/>
    </xf>
    <xf numFmtId="0" fontId="16" fillId="0" borderId="0" xfId="0" quotePrefix="1" applyFont="1" applyFill="1" applyBorder="1" applyAlignment="1">
      <alignment horizontal="center" vertical="center" wrapText="1"/>
    </xf>
    <xf numFmtId="0" fontId="16" fillId="0" borderId="0" xfId="0"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30" fillId="0" borderId="0" xfId="0" quotePrefix="1" applyFont="1" applyFill="1" applyBorder="1" applyAlignment="1">
      <alignment horizontal="right" vertical="center" wrapText="1"/>
    </xf>
    <xf numFmtId="0" fontId="19" fillId="0" borderId="0" xfId="0" applyFont="1" applyFill="1" applyBorder="1" applyAlignment="1">
      <alignment horizontal="center" vertical="center" wrapText="1"/>
    </xf>
    <xf numFmtId="3" fontId="0" fillId="0" borderId="0" xfId="0" applyNumberFormat="1" applyAlignment="1">
      <alignment horizontal="center"/>
    </xf>
    <xf numFmtId="9" fontId="0" fillId="0" borderId="0" xfId="43"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3" fontId="0" fillId="0" borderId="0" xfId="0" applyNumberFormat="1" applyFont="1" applyFill="1" applyBorder="1" applyAlignment="1">
      <alignment horizontal="center" vertical="center" wrapText="1"/>
    </xf>
    <xf numFmtId="0" fontId="26"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31" fillId="0" borderId="0" xfId="0" applyFont="1" applyFill="1" applyBorder="1" applyAlignment="1">
      <alignment horizontal="left" vertical="center"/>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24" fillId="0" borderId="0" xfId="46" applyAlignment="1">
      <alignment horizontal="center"/>
    </xf>
    <xf numFmtId="0" fontId="21" fillId="0" borderId="0" xfId="0" applyFont="1" applyFill="1" applyBorder="1" applyAlignment="1">
      <alignment horizontal="right" vertical="center" wrapText="1"/>
    </xf>
    <xf numFmtId="168" fontId="21" fillId="0" borderId="0" xfId="43" applyNumberFormat="1" applyFont="1" applyFill="1" applyBorder="1" applyAlignment="1">
      <alignment horizontal="center" vertical="center" wrapText="1"/>
    </xf>
    <xf numFmtId="0" fontId="34" fillId="0" borderId="0" xfId="0" applyFont="1" applyFill="1" applyBorder="1" applyAlignment="1">
      <alignment horizontal="center" vertical="center" wrapText="1"/>
    </xf>
    <xf numFmtId="0" fontId="25" fillId="36" borderId="0" xfId="0" applyFont="1" applyFill="1" applyBorder="1" applyAlignment="1">
      <alignment horizontal="center" vertical="center" wrapText="1"/>
    </xf>
    <xf numFmtId="0" fontId="35" fillId="36" borderId="0" xfId="0" quotePrefix="1" applyFont="1" applyFill="1" applyBorder="1" applyAlignment="1">
      <alignment horizontal="center" vertical="center" wrapText="1"/>
    </xf>
    <xf numFmtId="0" fontId="16" fillId="36" borderId="0" xfId="0" applyFont="1" applyFill="1" applyBorder="1" applyAlignment="1">
      <alignment horizontal="center" vertical="center" wrapText="1"/>
    </xf>
    <xf numFmtId="0" fontId="28" fillId="0" borderId="0" xfId="0" quotePrefix="1" applyFont="1" applyFill="1" applyBorder="1" applyAlignment="1">
      <alignment horizontal="center" vertical="center" wrapText="1"/>
    </xf>
    <xf numFmtId="3" fontId="1" fillId="0" borderId="0" xfId="47" applyNumberFormat="1" applyAlignment="1">
      <alignment horizontal="center"/>
    </xf>
    <xf numFmtId="172" fontId="0" fillId="0" borderId="0" xfId="0" applyNumberFormat="1" applyAlignment="1">
      <alignment horizontal="center"/>
    </xf>
    <xf numFmtId="10" fontId="21" fillId="0" borderId="0" xfId="0" applyNumberFormat="1" applyFont="1" applyFill="1" applyBorder="1" applyAlignment="1">
      <alignment horizontal="center" vertical="center" wrapText="1"/>
    </xf>
    <xf numFmtId="3" fontId="14" fillId="0" borderId="0" xfId="0" applyNumberFormat="1" applyFont="1" applyFill="1" applyBorder="1" applyAlignment="1">
      <alignment horizontal="center" vertical="center" wrapText="1"/>
    </xf>
    <xf numFmtId="168" fontId="0" fillId="0" borderId="0" xfId="43" applyNumberFormat="1" applyFont="1" applyAlignment="1">
      <alignment horizontal="center"/>
    </xf>
    <xf numFmtId="4" fontId="0" fillId="0" borderId="0" xfId="0" applyNumberFormat="1"/>
    <xf numFmtId="169" fontId="21" fillId="0" borderId="0" xfId="0" applyNumberFormat="1" applyFont="1" applyFill="1" applyBorder="1" applyAlignment="1">
      <alignment horizontal="center" vertical="center" wrapText="1"/>
    </xf>
    <xf numFmtId="0" fontId="24" fillId="0" borderId="0" xfId="48" applyFill="1" applyBorder="1" applyAlignment="1">
      <alignment horizontal="center" vertical="center" wrapText="1"/>
    </xf>
    <xf numFmtId="168" fontId="0" fillId="0" borderId="0" xfId="43" quotePrefix="1" applyNumberFormat="1" applyFont="1" applyFill="1" applyBorder="1" applyAlignment="1">
      <alignment horizontal="center" vertical="center" wrapText="1"/>
    </xf>
    <xf numFmtId="0" fontId="0" fillId="0" borderId="0" xfId="0" applyFont="1" applyBorder="1"/>
    <xf numFmtId="10" fontId="21" fillId="0" borderId="0" xfId="43" applyNumberFormat="1" applyFont="1" applyFill="1" applyBorder="1" applyAlignment="1">
      <alignment horizontal="center" vertical="center" wrapText="1"/>
    </xf>
    <xf numFmtId="0" fontId="0" fillId="0" borderId="0" xfId="0" applyFont="1"/>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3" fillId="34" borderId="0" xfId="0" applyFont="1" applyFill="1" applyBorder="1" applyAlignment="1">
      <alignment horizontal="center" vertical="center" wrapText="1"/>
    </xf>
    <xf numFmtId="0" fontId="0" fillId="0" borderId="0" xfId="0" applyAlignment="1">
      <alignment horizontal="center"/>
    </xf>
    <xf numFmtId="0" fontId="0" fillId="0" borderId="0" xfId="0" applyFont="1" applyFill="1" applyBorder="1" applyAlignment="1">
      <alignment horizontal="center" wrapText="1"/>
    </xf>
    <xf numFmtId="0" fontId="23" fillId="0" borderId="0" xfId="0" quotePrefix="1" applyFont="1" applyFill="1" applyBorder="1" applyAlignment="1">
      <alignment horizontal="center" vertical="center" wrapText="1"/>
    </xf>
    <xf numFmtId="0" fontId="21" fillId="37" borderId="0" xfId="0" quotePrefix="1" applyFont="1" applyFill="1" applyBorder="1" applyAlignment="1">
      <alignment horizontal="center" vertical="center" wrapText="1"/>
    </xf>
    <xf numFmtId="0" fontId="0" fillId="0" borderId="16" xfId="0" applyFont="1" applyBorder="1"/>
    <xf numFmtId="0" fontId="0" fillId="0" borderId="18" xfId="0" applyFont="1" applyBorder="1"/>
    <xf numFmtId="0" fontId="0" fillId="0" borderId="19" xfId="0" applyFont="1" applyBorder="1"/>
    <xf numFmtId="0" fontId="36" fillId="0" borderId="0" xfId="0" applyFont="1" applyBorder="1"/>
    <xf numFmtId="0" fontId="0" fillId="0" borderId="20" xfId="0" applyFont="1" applyBorder="1"/>
    <xf numFmtId="0" fontId="0" fillId="0" borderId="21" xfId="0" applyFont="1" applyBorder="1"/>
    <xf numFmtId="0" fontId="0" fillId="38" borderId="21" xfId="0" applyFont="1" applyFill="1" applyBorder="1"/>
    <xf numFmtId="0" fontId="0" fillId="38" borderId="0" xfId="0" applyFont="1" applyFill="1" applyBorder="1"/>
    <xf numFmtId="0" fontId="0" fillId="0" borderId="0" xfId="0" applyFont="1" applyBorder="1" applyAlignment="1"/>
    <xf numFmtId="0" fontId="40" fillId="0" borderId="21" xfId="0" applyFont="1" applyBorder="1" applyAlignment="1"/>
    <xf numFmtId="0" fontId="5" fillId="0" borderId="21" xfId="0" applyFont="1" applyBorder="1"/>
    <xf numFmtId="0" fontId="16" fillId="38" borderId="15" xfId="0" applyFont="1" applyFill="1" applyBorder="1" applyAlignment="1">
      <alignment vertical="center"/>
    </xf>
    <xf numFmtId="9" fontId="16" fillId="38" borderId="15" xfId="43" applyFont="1" applyFill="1" applyBorder="1" applyAlignment="1">
      <alignment vertical="center"/>
    </xf>
    <xf numFmtId="3" fontId="0" fillId="38" borderId="25" xfId="0" applyNumberFormat="1" applyFont="1" applyFill="1" applyBorder="1" applyAlignment="1">
      <alignment horizontal="center" vertical="center"/>
    </xf>
    <xf numFmtId="173" fontId="21" fillId="0" borderId="0" xfId="42" applyNumberFormat="1" applyFont="1" applyFill="1" applyBorder="1" applyAlignment="1">
      <alignment horizontal="center" vertical="center" wrapText="1"/>
    </xf>
    <xf numFmtId="173" fontId="21" fillId="0" borderId="26" xfId="42" applyNumberFormat="1" applyFont="1" applyFill="1" applyBorder="1" applyAlignment="1">
      <alignment horizontal="center" vertical="center" wrapText="1"/>
    </xf>
    <xf numFmtId="173" fontId="21" fillId="0" borderId="27" xfId="42" applyNumberFormat="1" applyFont="1" applyFill="1" applyBorder="1" applyAlignment="1">
      <alignment horizontal="center" vertical="center" wrapText="1"/>
    </xf>
    <xf numFmtId="9" fontId="0" fillId="39" borderId="0" xfId="43" applyFont="1" applyFill="1" applyBorder="1"/>
    <xf numFmtId="0" fontId="0" fillId="39" borderId="0" xfId="0" applyFill="1" applyBorder="1"/>
    <xf numFmtId="0" fontId="0" fillId="39" borderId="0" xfId="0" applyFill="1"/>
    <xf numFmtId="168" fontId="0" fillId="38" borderId="25" xfId="43" applyNumberFormat="1" applyFont="1" applyFill="1" applyBorder="1" applyAlignment="1">
      <alignment horizontal="center" vertical="center"/>
    </xf>
    <xf numFmtId="174" fontId="0" fillId="39" borderId="0" xfId="42" applyNumberFormat="1" applyFont="1" applyFill="1" applyBorder="1"/>
    <xf numFmtId="175" fontId="16" fillId="39" borderId="0" xfId="43" applyNumberFormat="1" applyFont="1" applyFill="1" applyBorder="1"/>
    <xf numFmtId="168" fontId="0" fillId="38" borderId="25" xfId="0" applyNumberFormat="1" applyFont="1" applyFill="1" applyBorder="1" applyAlignment="1">
      <alignment horizontal="center" vertical="center"/>
    </xf>
    <xf numFmtId="175" fontId="0" fillId="0" borderId="0" xfId="0" applyNumberFormat="1" applyBorder="1"/>
    <xf numFmtId="0" fontId="40" fillId="0" borderId="21" xfId="0" applyFont="1" applyBorder="1"/>
    <xf numFmtId="176" fontId="0" fillId="0" borderId="0" xfId="0" applyNumberFormat="1" applyBorder="1"/>
    <xf numFmtId="0" fontId="0" fillId="38" borderId="28" xfId="0" applyFont="1" applyFill="1" applyBorder="1" applyAlignment="1">
      <alignment vertical="center"/>
    </xf>
    <xf numFmtId="0" fontId="0" fillId="38" borderId="29" xfId="0" applyFont="1" applyFill="1" applyBorder="1" applyAlignment="1">
      <alignment vertical="center"/>
    </xf>
    <xf numFmtId="0" fontId="0" fillId="38" borderId="30" xfId="0" applyFont="1" applyFill="1" applyBorder="1" applyAlignment="1">
      <alignment vertical="center"/>
    </xf>
    <xf numFmtId="166" fontId="16" fillId="0" borderId="31" xfId="42" applyNumberFormat="1" applyFont="1" applyBorder="1"/>
    <xf numFmtId="0" fontId="41" fillId="40" borderId="34" xfId="0" applyFont="1" applyFill="1" applyBorder="1"/>
    <xf numFmtId="0" fontId="41" fillId="40" borderId="35" xfId="0" applyFont="1" applyFill="1" applyBorder="1" applyAlignment="1">
      <alignment horizontal="right"/>
    </xf>
    <xf numFmtId="0" fontId="19" fillId="0" borderId="0" xfId="0" applyFont="1" applyAlignment="1">
      <alignment horizontal="center"/>
    </xf>
    <xf numFmtId="0" fontId="19" fillId="0" borderId="0" xfId="0" applyFont="1"/>
    <xf numFmtId="177" fontId="19" fillId="0" borderId="0" xfId="0" applyNumberFormat="1" applyFont="1"/>
    <xf numFmtId="0" fontId="19" fillId="41" borderId="34" xfId="0" applyFont="1" applyFill="1" applyBorder="1"/>
    <xf numFmtId="176" fontId="19" fillId="41" borderId="35" xfId="42" applyNumberFormat="1" applyFont="1" applyFill="1" applyBorder="1"/>
    <xf numFmtId="176" fontId="19" fillId="0" borderId="0" xfId="42" applyNumberFormat="1" applyFont="1" applyAlignment="1">
      <alignment horizontal="center"/>
    </xf>
    <xf numFmtId="176" fontId="19" fillId="0" borderId="0" xfId="0" applyNumberFormat="1" applyFont="1" applyAlignment="1">
      <alignment horizontal="center"/>
    </xf>
    <xf numFmtId="168" fontId="19" fillId="0" borderId="0" xfId="43" applyNumberFormat="1" applyFont="1"/>
    <xf numFmtId="0" fontId="19" fillId="41" borderId="36" xfId="0" applyFont="1" applyFill="1" applyBorder="1"/>
    <xf numFmtId="176" fontId="19" fillId="41" borderId="37" xfId="42" applyNumberFormat="1" applyFont="1" applyFill="1" applyBorder="1"/>
    <xf numFmtId="177" fontId="19" fillId="41" borderId="37" xfId="0" applyNumberFormat="1" applyFont="1" applyFill="1" applyBorder="1"/>
    <xf numFmtId="177" fontId="19" fillId="0" borderId="0" xfId="0" applyNumberFormat="1" applyFont="1" applyAlignment="1">
      <alignment horizontal="center"/>
    </xf>
    <xf numFmtId="10" fontId="19" fillId="0" borderId="0" xfId="43" applyNumberFormat="1" applyFont="1" applyAlignment="1">
      <alignment horizontal="center"/>
    </xf>
    <xf numFmtId="0" fontId="42" fillId="41" borderId="0" xfId="0" applyFont="1" applyFill="1" applyBorder="1"/>
    <xf numFmtId="0" fontId="19" fillId="41" borderId="0" xfId="0" applyFont="1" applyFill="1" applyBorder="1"/>
    <xf numFmtId="177" fontId="19" fillId="41" borderId="39" xfId="0" applyNumberFormat="1" applyFont="1" applyFill="1" applyBorder="1"/>
    <xf numFmtId="0" fontId="19" fillId="0" borderId="0" xfId="0" applyFont="1" applyBorder="1" applyAlignment="1">
      <alignment horizontal="center"/>
    </xf>
    <xf numFmtId="167" fontId="42" fillId="41" borderId="0" xfId="49" applyNumberFormat="1" applyFont="1" applyFill="1" applyBorder="1" applyAlignment="1">
      <alignment horizontal="center"/>
    </xf>
    <xf numFmtId="0" fontId="41" fillId="40" borderId="34" xfId="0" applyFont="1" applyFill="1" applyBorder="1" applyAlignment="1">
      <alignment horizontal="left"/>
    </xf>
    <xf numFmtId="0" fontId="41" fillId="40" borderId="40" xfId="0" applyFont="1" applyFill="1" applyBorder="1" applyAlignment="1">
      <alignment horizontal="center"/>
    </xf>
    <xf numFmtId="0" fontId="41" fillId="40" borderId="40" xfId="0" applyFont="1" applyFill="1" applyBorder="1" applyAlignment="1">
      <alignment horizontal="right"/>
    </xf>
    <xf numFmtId="0" fontId="41" fillId="40" borderId="41" xfId="0" applyFont="1" applyFill="1" applyBorder="1" applyAlignment="1">
      <alignment horizontal="right"/>
    </xf>
    <xf numFmtId="0" fontId="41" fillId="0" borderId="0" xfId="0" applyFont="1" applyFill="1" applyBorder="1" applyAlignment="1">
      <alignment horizontal="center"/>
    </xf>
    <xf numFmtId="0" fontId="19" fillId="0" borderId="0" xfId="45" applyFont="1" applyFill="1" applyBorder="1" applyAlignment="1" applyProtection="1">
      <alignment horizontal="center" vertical="center" wrapText="1"/>
      <protection locked="0"/>
    </xf>
    <xf numFmtId="177" fontId="19" fillId="0" borderId="0" xfId="42" applyNumberFormat="1" applyFont="1" applyFill="1" applyBorder="1" applyAlignment="1" applyProtection="1">
      <alignment horizontal="center" vertical="center" wrapText="1"/>
      <protection locked="0"/>
    </xf>
    <xf numFmtId="3" fontId="19" fillId="0" borderId="0" xfId="0" applyNumberFormat="1" applyFont="1" applyFill="1" applyBorder="1"/>
    <xf numFmtId="176" fontId="19" fillId="41" borderId="0" xfId="42" applyNumberFormat="1" applyFont="1" applyFill="1" applyBorder="1" applyAlignment="1">
      <alignment horizontal="center"/>
    </xf>
    <xf numFmtId="177" fontId="19" fillId="0" borderId="0" xfId="42" applyNumberFormat="1" applyFont="1" applyFill="1" applyBorder="1"/>
    <xf numFmtId="0" fontId="19" fillId="0" borderId="0" xfId="0" quotePrefix="1" applyFont="1" applyBorder="1" applyAlignment="1">
      <alignment horizontal="center"/>
    </xf>
    <xf numFmtId="3" fontId="19" fillId="0" borderId="0" xfId="44" applyNumberFormat="1" applyFont="1" applyFill="1" applyBorder="1"/>
    <xf numFmtId="0" fontId="19" fillId="0" borderId="0" xfId="0" applyFont="1" applyAlignment="1">
      <alignment horizontal="left"/>
    </xf>
    <xf numFmtId="170" fontId="19" fillId="0" borderId="0" xfId="0" applyNumberFormat="1" applyFont="1"/>
    <xf numFmtId="0" fontId="19" fillId="0" borderId="0" xfId="45" applyFont="1" applyFill="1" applyBorder="1" applyAlignment="1" applyProtection="1">
      <alignment horizontal="left" vertical="center" wrapText="1"/>
      <protection locked="0"/>
    </xf>
    <xf numFmtId="0" fontId="29" fillId="0" borderId="0" xfId="0" applyFont="1" applyBorder="1" applyAlignment="1">
      <alignment horizontal="left"/>
    </xf>
    <xf numFmtId="0" fontId="19" fillId="0" borderId="0" xfId="0" applyFont="1" applyBorder="1" applyAlignment="1">
      <alignment horizontal="left"/>
    </xf>
    <xf numFmtId="177" fontId="18" fillId="0" borderId="0" xfId="42" applyNumberFormat="1" applyFont="1" applyFill="1" applyBorder="1"/>
    <xf numFmtId="178" fontId="43" fillId="0" borderId="0" xfId="0" applyNumberFormat="1" applyFont="1"/>
    <xf numFmtId="0" fontId="42" fillId="0" borderId="0" xfId="0" applyFont="1" applyFill="1"/>
    <xf numFmtId="0" fontId="42" fillId="0" borderId="0" xfId="0" applyFont="1" applyFill="1" applyAlignment="1">
      <alignment horizontal="center"/>
    </xf>
    <xf numFmtId="0" fontId="42" fillId="0" borderId="0" xfId="0" applyFont="1"/>
    <xf numFmtId="0" fontId="42" fillId="0" borderId="0" xfId="0" applyFont="1" applyBorder="1"/>
    <xf numFmtId="0" fontId="44" fillId="0" borderId="0" xfId="0" applyFont="1"/>
    <xf numFmtId="166" fontId="44" fillId="0" borderId="0" xfId="42" applyNumberFormat="1" applyFont="1"/>
    <xf numFmtId="0" fontId="45" fillId="41" borderId="43" xfId="0" applyFont="1" applyFill="1" applyBorder="1" applyAlignment="1">
      <alignment horizontal="left" wrapText="1"/>
    </xf>
    <xf numFmtId="0" fontId="45" fillId="41" borderId="43" xfId="0" applyFont="1" applyFill="1" applyBorder="1" applyAlignment="1">
      <alignment horizontal="center" wrapText="1"/>
    </xf>
    <xf numFmtId="0" fontId="46" fillId="42" borderId="0" xfId="0" applyFont="1" applyFill="1" applyBorder="1"/>
    <xf numFmtId="0" fontId="46" fillId="42" borderId="0" xfId="0" applyFont="1" applyFill="1" applyBorder="1" applyAlignment="1">
      <alignment horizontal="center"/>
    </xf>
    <xf numFmtId="0" fontId="46" fillId="42" borderId="0" xfId="0" applyFont="1" applyFill="1" applyBorder="1" applyAlignment="1">
      <alignment horizontal="center" wrapText="1"/>
    </xf>
    <xf numFmtId="0" fontId="47" fillId="0" borderId="0" xfId="0" applyFont="1"/>
    <xf numFmtId="0" fontId="44" fillId="0" borderId="0" xfId="0" applyFont="1" applyAlignment="1">
      <alignment horizontal="center"/>
    </xf>
    <xf numFmtId="0" fontId="44" fillId="0" borderId="0" xfId="0" applyFont="1" applyBorder="1"/>
    <xf numFmtId="3" fontId="42" fillId="0" borderId="0" xfId="0" applyNumberFormat="1" applyFont="1" applyBorder="1" applyAlignment="1">
      <alignment horizontal="center"/>
    </xf>
    <xf numFmtId="17" fontId="42" fillId="0" borderId="0" xfId="0" quotePrefix="1" applyNumberFormat="1" applyFont="1" applyAlignment="1">
      <alignment horizontal="center"/>
    </xf>
    <xf numFmtId="0" fontId="42" fillId="0" borderId="0" xfId="0" quotePrefix="1" applyFont="1" applyAlignment="1">
      <alignment horizontal="center"/>
    </xf>
    <xf numFmtId="0" fontId="42" fillId="0" borderId="0" xfId="0" applyFont="1" applyBorder="1" applyAlignment="1">
      <alignment horizontal="center"/>
    </xf>
    <xf numFmtId="10" fontId="42" fillId="0" borderId="0" xfId="0" applyNumberFormat="1" applyFont="1" applyBorder="1" applyAlignment="1">
      <alignment horizontal="center"/>
    </xf>
    <xf numFmtId="165" fontId="44" fillId="0" borderId="0" xfId="42" applyFont="1" applyAlignment="1">
      <alignment horizontal="right"/>
    </xf>
    <xf numFmtId="0" fontId="45" fillId="0" borderId="0" xfId="42" applyNumberFormat="1" applyFont="1" applyFill="1" applyBorder="1"/>
    <xf numFmtId="3" fontId="42" fillId="0" borderId="0" xfId="42" applyNumberFormat="1" applyFont="1" applyFill="1" applyBorder="1"/>
    <xf numFmtId="0" fontId="42" fillId="0" borderId="0" xfId="0" applyFont="1" applyAlignment="1">
      <alignment horizontal="center"/>
    </xf>
    <xf numFmtId="165" fontId="44" fillId="0" borderId="0" xfId="42" applyFont="1" applyAlignment="1">
      <alignment horizontal="center"/>
    </xf>
    <xf numFmtId="0" fontId="44" fillId="0" borderId="0" xfId="0" applyFont="1" applyFill="1"/>
    <xf numFmtId="0" fontId="42" fillId="0" borderId="0" xfId="42" applyNumberFormat="1" applyFont="1" applyFill="1" applyBorder="1"/>
    <xf numFmtId="165" fontId="42" fillId="0" borderId="0" xfId="42" applyFont="1" applyAlignment="1">
      <alignment horizontal="center"/>
    </xf>
    <xf numFmtId="165" fontId="42" fillId="0" borderId="0" xfId="42" applyFont="1" applyAlignment="1">
      <alignment horizontal="right"/>
    </xf>
    <xf numFmtId="0" fontId="44" fillId="0" borderId="0" xfId="0" quotePrefix="1" applyFont="1" applyAlignment="1">
      <alignment horizontal="center"/>
    </xf>
    <xf numFmtId="0" fontId="44" fillId="0" borderId="0" xfId="0" applyFont="1" applyBorder="1" applyAlignment="1">
      <alignment horizontal="center"/>
    </xf>
    <xf numFmtId="3" fontId="44" fillId="0" borderId="0" xfId="0" applyNumberFormat="1" applyFont="1"/>
    <xf numFmtId="166" fontId="44" fillId="0" borderId="0" xfId="0" applyNumberFormat="1" applyFont="1"/>
    <xf numFmtId="165" fontId="44" fillId="0" borderId="0" xfId="0" applyNumberFormat="1" applyFont="1"/>
    <xf numFmtId="17" fontId="42" fillId="0" borderId="0" xfId="0" quotePrefix="1" applyNumberFormat="1" applyFont="1" applyBorder="1" applyAlignment="1">
      <alignment horizontal="center"/>
    </xf>
    <xf numFmtId="0" fontId="42" fillId="0" borderId="0" xfId="0" quotePrefix="1" applyFont="1" applyBorder="1" applyAlignment="1">
      <alignment horizontal="center"/>
    </xf>
    <xf numFmtId="0" fontId="42" fillId="0" borderId="0" xfId="0" applyFont="1" applyFill="1" applyBorder="1" applyAlignment="1">
      <alignment horizontal="center"/>
    </xf>
    <xf numFmtId="165" fontId="42" fillId="0" borderId="0" xfId="42" applyFont="1" applyFill="1" applyBorder="1" applyAlignment="1">
      <alignment horizontal="center"/>
    </xf>
    <xf numFmtId="0" fontId="49" fillId="0" borderId="0" xfId="0" applyFont="1" applyFill="1"/>
    <xf numFmtId="14" fontId="42" fillId="0" borderId="0" xfId="0" quotePrefix="1" applyNumberFormat="1" applyFont="1" applyBorder="1" applyAlignment="1">
      <alignment horizontal="center"/>
    </xf>
    <xf numFmtId="0" fontId="49" fillId="0" borderId="0" xfId="0" applyFont="1"/>
    <xf numFmtId="0" fontId="42" fillId="0" borderId="0" xfId="0" quotePrefix="1" applyFont="1" applyFill="1" applyBorder="1" applyAlignment="1">
      <alignment horizontal="center"/>
    </xf>
    <xf numFmtId="0" fontId="44" fillId="0" borderId="0" xfId="0" applyFont="1" applyAlignment="1">
      <alignment horizontal="left"/>
    </xf>
    <xf numFmtId="0" fontId="42" fillId="0" borderId="0" xfId="0" applyFont="1" applyFill="1" applyBorder="1"/>
    <xf numFmtId="0" fontId="42" fillId="0" borderId="0" xfId="0" quotePrefix="1" applyFont="1" applyFill="1" applyBorder="1" applyAlignment="1">
      <alignment horizontal="center" wrapText="1"/>
    </xf>
    <xf numFmtId="0" fontId="42" fillId="0" borderId="0" xfId="0" applyFont="1" applyFill="1" applyBorder="1" applyAlignment="1">
      <alignment horizontal="center" wrapText="1"/>
    </xf>
    <xf numFmtId="0" fontId="42" fillId="41" borderId="43" xfId="0" applyFont="1" applyFill="1" applyBorder="1"/>
    <xf numFmtId="0" fontId="42" fillId="41" borderId="43" xfId="0" applyFont="1" applyFill="1" applyBorder="1" applyAlignment="1">
      <alignment horizontal="center"/>
    </xf>
    <xf numFmtId="0" fontId="42" fillId="41" borderId="0" xfId="0" applyFont="1" applyFill="1" applyBorder="1" applyAlignment="1">
      <alignment horizontal="center"/>
    </xf>
    <xf numFmtId="0" fontId="45" fillId="41" borderId="0" xfId="0" applyFont="1" applyFill="1" applyBorder="1"/>
    <xf numFmtId="0" fontId="50" fillId="41" borderId="0" xfId="48" applyFont="1" applyFill="1" applyBorder="1" applyAlignment="1" applyProtection="1"/>
    <xf numFmtId="0" fontId="42" fillId="41" borderId="0" xfId="0" applyNumberFormat="1" applyFont="1" applyFill="1" applyBorder="1" applyAlignment="1">
      <alignment horizontal="left"/>
    </xf>
    <xf numFmtId="0" fontId="42" fillId="41" borderId="0" xfId="0" applyFont="1" applyFill="1" applyBorder="1" applyAlignment="1">
      <alignment horizontal="right"/>
    </xf>
    <xf numFmtId="0" fontId="42" fillId="41" borderId="0" xfId="0" applyFont="1" applyFill="1" applyBorder="1" applyAlignment="1">
      <alignment horizontal="left"/>
    </xf>
    <xf numFmtId="0" fontId="42" fillId="41" borderId="42" xfId="0" applyFont="1" applyFill="1" applyBorder="1"/>
    <xf numFmtId="0" fontId="42" fillId="41" borderId="42" xfId="0" applyFont="1" applyFill="1" applyBorder="1" applyAlignment="1">
      <alignment horizontal="center"/>
    </xf>
    <xf numFmtId="0" fontId="0" fillId="38" borderId="29" xfId="0" applyFont="1" applyFill="1" applyBorder="1" applyAlignment="1">
      <alignment vertical="center"/>
    </xf>
    <xf numFmtId="0" fontId="0" fillId="38" borderId="30" xfId="0" applyFont="1" applyFill="1" applyBorder="1" applyAlignment="1">
      <alignment vertical="center"/>
    </xf>
    <xf numFmtId="0" fontId="0" fillId="38" borderId="28" xfId="0" applyFont="1" applyFill="1" applyBorder="1" applyAlignment="1">
      <alignment vertical="center"/>
    </xf>
    <xf numFmtId="0" fontId="0" fillId="38" borderId="44" xfId="0" applyFont="1" applyFill="1" applyBorder="1" applyAlignment="1">
      <alignment vertical="center"/>
    </xf>
    <xf numFmtId="0" fontId="19" fillId="0" borderId="38" xfId="0" applyFont="1" applyBorder="1"/>
    <xf numFmtId="0" fontId="19" fillId="0" borderId="0" xfId="45" applyFont="1" applyFill="1" applyBorder="1" applyAlignment="1" applyProtection="1">
      <alignment vertical="center" wrapText="1"/>
      <protection locked="0"/>
    </xf>
    <xf numFmtId="0" fontId="51" fillId="0" borderId="0" xfId="0" applyFont="1" applyFill="1" applyBorder="1" applyAlignment="1">
      <alignment horizontal="center" vertical="center" wrapText="1"/>
    </xf>
    <xf numFmtId="0" fontId="18" fillId="0" borderId="31" xfId="0" applyFont="1" applyBorder="1"/>
    <xf numFmtId="0" fontId="19" fillId="0" borderId="31" xfId="0" applyFont="1" applyBorder="1"/>
    <xf numFmtId="0" fontId="19" fillId="0" borderId="31" xfId="0" applyFont="1" applyBorder="1" applyAlignment="1">
      <alignment horizontal="center"/>
    </xf>
    <xf numFmtId="177" fontId="18" fillId="0" borderId="31" xfId="42" applyNumberFormat="1" applyFont="1" applyFill="1" applyBorder="1"/>
    <xf numFmtId="0" fontId="0" fillId="38" borderId="28" xfId="0" applyFont="1" applyFill="1" applyBorder="1" applyAlignment="1">
      <alignment horizontal="left" vertical="center"/>
    </xf>
    <xf numFmtId="0" fontId="0" fillId="38" borderId="29" xfId="0" applyFont="1" applyFill="1" applyBorder="1" applyAlignment="1">
      <alignment horizontal="left" vertical="center"/>
    </xf>
    <xf numFmtId="0" fontId="0" fillId="38" borderId="30" xfId="0" applyFont="1" applyFill="1" applyBorder="1" applyAlignment="1">
      <alignment horizontal="left" vertical="center"/>
    </xf>
    <xf numFmtId="0" fontId="38" fillId="0" borderId="17" xfId="0" applyFont="1" applyBorder="1" applyAlignment="1">
      <alignment horizontal="center"/>
    </xf>
    <xf numFmtId="0" fontId="39" fillId="0" borderId="0" xfId="0" applyFont="1" applyBorder="1" applyAlignment="1">
      <alignment horizontal="center"/>
    </xf>
    <xf numFmtId="0" fontId="0" fillId="38" borderId="22" xfId="0" applyFont="1" applyFill="1" applyBorder="1" applyAlignment="1">
      <alignment horizontal="left" vertical="center"/>
    </xf>
    <xf numFmtId="0" fontId="0" fillId="38" borderId="23" xfId="0" applyFont="1" applyFill="1" applyBorder="1" applyAlignment="1">
      <alignment horizontal="left" vertical="center"/>
    </xf>
    <xf numFmtId="0" fontId="0" fillId="38" borderId="24" xfId="0" applyFont="1" applyFill="1" applyBorder="1" applyAlignment="1">
      <alignment horizontal="left" vertical="center"/>
    </xf>
    <xf numFmtId="0" fontId="0" fillId="0" borderId="19" xfId="0" applyFont="1" applyBorder="1" applyAlignment="1">
      <alignment horizontal="center"/>
    </xf>
    <xf numFmtId="0" fontId="0" fillId="0" borderId="0" xfId="0" applyFont="1" applyBorder="1" applyAlignment="1">
      <alignment horizontal="center"/>
    </xf>
    <xf numFmtId="0" fontId="0" fillId="0" borderId="20" xfId="0" applyFont="1" applyBorder="1" applyAlignment="1">
      <alignment horizontal="center"/>
    </xf>
    <xf numFmtId="0" fontId="0" fillId="0" borderId="32" xfId="0" applyFont="1" applyBorder="1" applyAlignment="1">
      <alignment horizontal="center"/>
    </xf>
    <xf numFmtId="0" fontId="0" fillId="0" borderId="21" xfId="0" applyFont="1" applyBorder="1" applyAlignment="1">
      <alignment horizontal="center"/>
    </xf>
    <xf numFmtId="0" fontId="0" fillId="0" borderId="33" xfId="0" applyFont="1" applyBorder="1" applyAlignment="1">
      <alignment horizontal="center"/>
    </xf>
    <xf numFmtId="0" fontId="0" fillId="38" borderId="28" xfId="0" applyFont="1" applyFill="1" applyBorder="1" applyAlignment="1">
      <alignment vertical="center" wrapText="1"/>
    </xf>
    <xf numFmtId="0" fontId="0" fillId="38" borderId="29" xfId="0" applyFont="1" applyFill="1" applyBorder="1" applyAlignment="1">
      <alignment vertical="center" wrapText="1"/>
    </xf>
    <xf numFmtId="0" fontId="0" fillId="38" borderId="30" xfId="0" applyFont="1" applyFill="1" applyBorder="1" applyAlignment="1">
      <alignment vertical="center" wrapText="1"/>
    </xf>
    <xf numFmtId="0" fontId="0" fillId="38" borderId="28" xfId="0" applyFill="1" applyBorder="1" applyAlignment="1">
      <alignment vertical="center"/>
    </xf>
    <xf numFmtId="0" fontId="0" fillId="38" borderId="29" xfId="0" applyFont="1" applyFill="1" applyBorder="1" applyAlignment="1">
      <alignment vertical="center"/>
    </xf>
    <xf numFmtId="0" fontId="0" fillId="38" borderId="30" xfId="0" applyFont="1" applyFill="1" applyBorder="1" applyAlignment="1">
      <alignment vertical="center"/>
    </xf>
    <xf numFmtId="0" fontId="0" fillId="38" borderId="28" xfId="0" applyFont="1" applyFill="1" applyBorder="1" applyAlignment="1">
      <alignment vertical="center"/>
    </xf>
    <xf numFmtId="0" fontId="45" fillId="0" borderId="0" xfId="0" applyFont="1" applyFill="1" applyAlignment="1">
      <alignment horizontal="center"/>
    </xf>
    <xf numFmtId="0" fontId="45" fillId="0" borderId="42" xfId="0" applyFont="1" applyFill="1" applyBorder="1" applyAlignment="1">
      <alignment horizontal="center"/>
    </xf>
    <xf numFmtId="3" fontId="42" fillId="0" borderId="0" xfId="0" applyNumberFormat="1" applyFont="1" applyFill="1" applyBorder="1" applyAlignment="1">
      <alignment horizontal="center"/>
    </xf>
    <xf numFmtId="17" fontId="42" fillId="0" borderId="0" xfId="0" quotePrefix="1" applyNumberFormat="1" applyFont="1" applyFill="1" applyBorder="1" applyAlignment="1">
      <alignment horizontal="center"/>
    </xf>
    <xf numFmtId="0" fontId="19" fillId="0" borderId="0" xfId="45" applyFont="1" applyFill="1" applyBorder="1" applyAlignment="1" applyProtection="1">
      <alignment vertical="center"/>
      <protection locked="0"/>
    </xf>
    <xf numFmtId="0" fontId="19" fillId="0" borderId="0" xfId="0" applyFont="1" applyFill="1" applyBorder="1" applyAlignment="1" applyProtection="1">
      <protection locked="0"/>
    </xf>
    <xf numFmtId="0" fontId="0" fillId="0" borderId="0" xfId="0" applyBorder="1" applyAlignment="1"/>
    <xf numFmtId="0" fontId="0" fillId="0" borderId="0" xfId="0" applyBorder="1" applyAlignment="1">
      <alignment horizontal="left"/>
    </xf>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Currency" xfId="49"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kobling 2" xfId="46" xr:uid="{00000000-0005-0000-0000-000023000000}"/>
    <cellStyle name="Hyperlink" xfId="48" builtinId="8"/>
    <cellStyle name="Input" xfId="9" builtinId="20" customBuiltin="1"/>
    <cellStyle name="Linked Cell" xfId="12" builtinId="24" customBuiltin="1"/>
    <cellStyle name="Neutral" xfId="8" builtinId="28" customBuiltin="1"/>
    <cellStyle name="Normal" xfId="0" builtinId="0"/>
    <cellStyle name="Normal 2" xfId="44" xr:uid="{00000000-0005-0000-0000-000029000000}"/>
    <cellStyle name="Normal 2 2" xfId="45" xr:uid="{00000000-0005-0000-0000-00002A000000}"/>
    <cellStyle name="Normal 2 2 2" xfId="47" xr:uid="{00000000-0005-0000-0000-00002B000000}"/>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www.fno.no/en/covered-bonds"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257738</xdr:colOff>
      <xdr:row>33</xdr:row>
      <xdr:rowOff>47611</xdr:rowOff>
    </xdr:from>
    <xdr:to>
      <xdr:col>9</xdr:col>
      <xdr:colOff>749537</xdr:colOff>
      <xdr:row>35</xdr:row>
      <xdr:rowOff>176102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629713" y="6838936"/>
          <a:ext cx="2930199" cy="509491"/>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1057275</xdr:colOff>
      <xdr:row>0</xdr:row>
      <xdr:rowOff>85725</xdr:rowOff>
    </xdr:from>
    <xdr:to>
      <xdr:col>6</xdr:col>
      <xdr:colOff>1171575</xdr:colOff>
      <xdr:row>5</xdr:row>
      <xdr:rowOff>101974</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5725"/>
          <a:ext cx="3933825" cy="8925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1390650</xdr:colOff>
      <xdr:row>3</xdr:row>
      <xdr:rowOff>0</xdr:rowOff>
    </xdr:from>
    <xdr:to>
      <xdr:col>9</xdr:col>
      <xdr:colOff>942713</xdr:colOff>
      <xdr:row>5</xdr:row>
      <xdr:rowOff>190429</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stretch>
          <a:fillRect/>
        </a:stretch>
      </xdr:blipFill>
      <xdr:spPr>
        <a:xfrm>
          <a:off x="8743950" y="457200"/>
          <a:ext cx="2095238" cy="571429"/>
        </a:xfrm>
        <a:prstGeom prst="rect">
          <a:avLst/>
        </a:prstGeom>
      </xdr:spPr>
    </xdr:pic>
    <xdr:clientData/>
  </xdr:twoCellAnchor>
  <xdr:twoCellAnchor editAs="oneCell">
    <xdr:from>
      <xdr:col>3</xdr:col>
      <xdr:colOff>1057275</xdr:colOff>
      <xdr:row>0</xdr:row>
      <xdr:rowOff>85725</xdr:rowOff>
    </xdr:from>
    <xdr:to>
      <xdr:col>6</xdr:col>
      <xdr:colOff>1171575</xdr:colOff>
      <xdr:row>5</xdr:row>
      <xdr:rowOff>216274</xdr:rowOff>
    </xdr:to>
    <xdr:pic>
      <xdr:nvPicPr>
        <xdr:cNvPr id="4" name="Picture 7">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5725"/>
          <a:ext cx="3933825" cy="8925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1390650</xdr:colOff>
      <xdr:row>3</xdr:row>
      <xdr:rowOff>0</xdr:rowOff>
    </xdr:from>
    <xdr:to>
      <xdr:col>9</xdr:col>
      <xdr:colOff>942713</xdr:colOff>
      <xdr:row>6</xdr:row>
      <xdr:rowOff>9454</xdr:rowOff>
    </xdr:to>
    <xdr:pic>
      <xdr:nvPicPr>
        <xdr:cNvPr id="5" name="Picture 5">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a:stretch>
          <a:fillRect/>
        </a:stretch>
      </xdr:blipFill>
      <xdr:spPr>
        <a:xfrm>
          <a:off x="8743950" y="457200"/>
          <a:ext cx="2095238" cy="571429"/>
        </a:xfrm>
        <a:prstGeom prst="rect">
          <a:avLst/>
        </a:prstGeom>
      </xdr:spPr>
    </xdr:pic>
    <xdr:clientData/>
  </xdr:twoCellAnchor>
  <xdr:twoCellAnchor editAs="oneCell">
    <xdr:from>
      <xdr:col>3</xdr:col>
      <xdr:colOff>1057275</xdr:colOff>
      <xdr:row>0</xdr:row>
      <xdr:rowOff>85725</xdr:rowOff>
    </xdr:from>
    <xdr:to>
      <xdr:col>6</xdr:col>
      <xdr:colOff>1171575</xdr:colOff>
      <xdr:row>5</xdr:row>
      <xdr:rowOff>216274</xdr:rowOff>
    </xdr:to>
    <xdr:pic>
      <xdr:nvPicPr>
        <xdr:cNvPr id="6" name="Picture 5">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5725"/>
          <a:ext cx="3933825" cy="8925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1390650</xdr:colOff>
      <xdr:row>3</xdr:row>
      <xdr:rowOff>0</xdr:rowOff>
    </xdr:from>
    <xdr:to>
      <xdr:col>9</xdr:col>
      <xdr:colOff>942713</xdr:colOff>
      <xdr:row>6</xdr:row>
      <xdr:rowOff>9454</xdr:rowOff>
    </xdr:to>
    <xdr:pic>
      <xdr:nvPicPr>
        <xdr:cNvPr id="7" name="Picture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2"/>
        <a:stretch>
          <a:fillRect/>
        </a:stretch>
      </xdr:blipFill>
      <xdr:spPr>
        <a:xfrm>
          <a:off x="8743950" y="457200"/>
          <a:ext cx="2095238" cy="571429"/>
        </a:xfrm>
        <a:prstGeom prst="rect">
          <a:avLst/>
        </a:prstGeom>
      </xdr:spPr>
    </xdr:pic>
    <xdr:clientData/>
  </xdr:twoCellAnchor>
  <xdr:twoCellAnchor editAs="oneCell">
    <xdr:from>
      <xdr:col>3</xdr:col>
      <xdr:colOff>1057275</xdr:colOff>
      <xdr:row>0</xdr:row>
      <xdr:rowOff>85725</xdr:rowOff>
    </xdr:from>
    <xdr:to>
      <xdr:col>6</xdr:col>
      <xdr:colOff>1171575</xdr:colOff>
      <xdr:row>5</xdr:row>
      <xdr:rowOff>216274</xdr:rowOff>
    </xdr:to>
    <xdr:pic>
      <xdr:nvPicPr>
        <xdr:cNvPr id="8" name="Picture 7">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5725"/>
          <a:ext cx="3933825" cy="8925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1390650</xdr:colOff>
      <xdr:row>3</xdr:row>
      <xdr:rowOff>0</xdr:rowOff>
    </xdr:from>
    <xdr:to>
      <xdr:col>9</xdr:col>
      <xdr:colOff>942713</xdr:colOff>
      <xdr:row>6</xdr:row>
      <xdr:rowOff>9454</xdr:rowOff>
    </xdr:to>
    <xdr:pic>
      <xdr:nvPicPr>
        <xdr:cNvPr id="9" name="Picture 8">
          <a:extLst>
            <a:ext uri="{FF2B5EF4-FFF2-40B4-BE49-F238E27FC236}">
              <a16:creationId xmlns:a16="http://schemas.microsoft.com/office/drawing/2014/main" id="{00000000-0008-0000-0600-000009000000}"/>
            </a:ext>
          </a:extLst>
        </xdr:cNvPr>
        <xdr:cNvPicPr>
          <a:picLocks noChangeAspect="1"/>
        </xdr:cNvPicPr>
      </xdr:nvPicPr>
      <xdr:blipFill>
        <a:blip xmlns:r="http://schemas.openxmlformats.org/officeDocument/2006/relationships" r:embed="rId2"/>
        <a:stretch>
          <a:fillRect/>
        </a:stretch>
      </xdr:blipFill>
      <xdr:spPr>
        <a:xfrm>
          <a:off x="8743950" y="457200"/>
          <a:ext cx="2095238" cy="571429"/>
        </a:xfrm>
        <a:prstGeom prst="rect">
          <a:avLst/>
        </a:prstGeom>
      </xdr:spPr>
    </xdr:pic>
    <xdr:clientData/>
  </xdr:twoCellAnchor>
  <xdr:twoCellAnchor editAs="oneCell">
    <xdr:from>
      <xdr:col>3</xdr:col>
      <xdr:colOff>1057275</xdr:colOff>
      <xdr:row>0</xdr:row>
      <xdr:rowOff>85725</xdr:rowOff>
    </xdr:from>
    <xdr:to>
      <xdr:col>6</xdr:col>
      <xdr:colOff>1171575</xdr:colOff>
      <xdr:row>5</xdr:row>
      <xdr:rowOff>216274</xdr:rowOff>
    </xdr:to>
    <xdr:pic>
      <xdr:nvPicPr>
        <xdr:cNvPr id="10" name="Picture 9">
          <a:extLst>
            <a:ext uri="{FF2B5EF4-FFF2-40B4-BE49-F238E27FC236}">
              <a16:creationId xmlns:a16="http://schemas.microsoft.com/office/drawing/2014/main" id="{BA38966C-7187-48FE-9C00-F83B014EFC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9450" y="85725"/>
          <a:ext cx="3933825" cy="8925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1390650</xdr:colOff>
      <xdr:row>3</xdr:row>
      <xdr:rowOff>0</xdr:rowOff>
    </xdr:from>
    <xdr:to>
      <xdr:col>9</xdr:col>
      <xdr:colOff>942713</xdr:colOff>
      <xdr:row>6</xdr:row>
      <xdr:rowOff>9454</xdr:rowOff>
    </xdr:to>
    <xdr:pic>
      <xdr:nvPicPr>
        <xdr:cNvPr id="11" name="Picture 10">
          <a:extLst>
            <a:ext uri="{FF2B5EF4-FFF2-40B4-BE49-F238E27FC236}">
              <a16:creationId xmlns:a16="http://schemas.microsoft.com/office/drawing/2014/main" id="{F652FD35-FDD1-43A4-BF6F-1294BF3D1594}"/>
            </a:ext>
          </a:extLst>
        </xdr:cNvPr>
        <xdr:cNvPicPr>
          <a:picLocks noChangeAspect="1"/>
        </xdr:cNvPicPr>
      </xdr:nvPicPr>
      <xdr:blipFill>
        <a:blip xmlns:r="http://schemas.openxmlformats.org/officeDocument/2006/relationships" r:embed="rId2"/>
        <a:stretch>
          <a:fillRect/>
        </a:stretch>
      </xdr:blipFill>
      <xdr:spPr>
        <a:xfrm>
          <a:off x="8743950" y="457200"/>
          <a:ext cx="2095238" cy="5714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vestor%20Report%204th%20quarter%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ool overview"/>
      <sheetName val="Investment Collateral"/>
    </sheetNames>
    <sheetDataSet>
      <sheetData sheetId="0">
        <row r="7">
          <cell r="B7" t="str">
            <v>Covered Bond Programme - Cover Pool Report 31. December 2019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1.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01/" TargetMode="External"/><Relationship Id="rId5" Type="http://schemas.openxmlformats.org/officeDocument/2006/relationships/hyperlink" Target="https://spabol.sparebank1.no/" TargetMode="External"/><Relationship Id="rId4" Type="http://schemas.openxmlformats.org/officeDocument/2006/relationships/hyperlink" Target="https://www.coveredbondlabel.com/issuer/101/"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hyperlink" Target="mailto:eivind.hegelstad@sparebank1.no"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eivind.hegelstad@sparebank1.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1">
    <tabColor rgb="FFE36E00"/>
  </sheetPr>
  <dimension ref="A1:N411"/>
  <sheetViews>
    <sheetView tabSelected="1" topLeftCell="A16" zoomScaleNormal="100" zoomScalePageLayoutView="80" workbookViewId="0">
      <selection activeCell="C53" sqref="C53"/>
    </sheetView>
  </sheetViews>
  <sheetFormatPr defaultColWidth="8.85546875" defaultRowHeight="15" outlineLevelRow="1"/>
  <cols>
    <col min="1" max="1" width="13.28515625" style="6" customWidth="1"/>
    <col min="2" max="2" width="60.7109375" style="6" customWidth="1"/>
    <col min="3" max="4" width="40.7109375" style="6" customWidth="1"/>
    <col min="5" max="5" width="6.7109375" style="6" customWidth="1"/>
    <col min="6" max="6" width="41.7109375" style="6" customWidth="1"/>
    <col min="7" max="7" width="41.7109375" style="4" customWidth="1"/>
    <col min="8" max="8" width="7.28515625" style="6" customWidth="1"/>
    <col min="9" max="9" width="71.85546875" style="6" customWidth="1"/>
    <col min="10" max="11" width="47.7109375" style="6" customWidth="1"/>
    <col min="12" max="12" width="7.28515625" style="6" customWidth="1"/>
    <col min="13" max="13" width="25.7109375" style="6" customWidth="1"/>
    <col min="14" max="14" width="25.7109375" style="4" customWidth="1"/>
    <col min="15" max="16384" width="8.85546875" style="41"/>
  </cols>
  <sheetData>
    <row r="1" spans="1:13" ht="31.5">
      <c r="A1" s="3" t="s">
        <v>7</v>
      </c>
      <c r="B1" s="3"/>
      <c r="C1" s="4"/>
      <c r="D1" s="4"/>
      <c r="E1" s="4"/>
      <c r="F1" s="219" t="s">
        <v>1349</v>
      </c>
      <c r="H1" s="4"/>
      <c r="I1" s="3"/>
      <c r="J1" s="4"/>
      <c r="K1" s="4"/>
      <c r="L1" s="4"/>
      <c r="M1" s="4"/>
    </row>
    <row r="2" spans="1:13" ht="15.75" thickBot="1">
      <c r="A2" s="4"/>
      <c r="B2" s="5"/>
      <c r="C2" s="5"/>
      <c r="D2" s="4"/>
      <c r="E2" s="4"/>
      <c r="F2" s="4"/>
      <c r="H2" s="4"/>
      <c r="L2" s="4"/>
      <c r="M2" s="4"/>
    </row>
    <row r="3" spans="1:13" ht="19.5" thickBot="1">
      <c r="A3" s="7"/>
      <c r="B3" s="8" t="s">
        <v>8</v>
      </c>
      <c r="C3" s="9" t="s">
        <v>9</v>
      </c>
      <c r="D3" s="7"/>
      <c r="E3" s="7"/>
      <c r="F3" s="7"/>
      <c r="G3" s="7"/>
      <c r="H3" s="4"/>
      <c r="L3" s="4"/>
      <c r="M3" s="4"/>
    </row>
    <row r="4" spans="1:13" ht="15.75" thickBot="1">
      <c r="H4" s="4"/>
      <c r="L4" s="4"/>
      <c r="M4" s="4"/>
    </row>
    <row r="5" spans="1:13" ht="19.5" thickBot="1">
      <c r="A5" s="10"/>
      <c r="B5" s="11" t="s">
        <v>10</v>
      </c>
      <c r="C5" s="10"/>
      <c r="E5" s="12"/>
      <c r="F5" s="12"/>
      <c r="H5" s="4"/>
      <c r="L5" s="4"/>
      <c r="M5" s="4"/>
    </row>
    <row r="6" spans="1:13">
      <c r="B6" s="13" t="s">
        <v>11</v>
      </c>
      <c r="H6" s="4"/>
      <c r="L6" s="4"/>
      <c r="M6" s="4"/>
    </row>
    <row r="7" spans="1:13">
      <c r="B7" s="14" t="s">
        <v>12</v>
      </c>
      <c r="H7" s="4"/>
      <c r="L7" s="4"/>
      <c r="M7" s="4"/>
    </row>
    <row r="8" spans="1:13">
      <c r="B8" s="14" t="s">
        <v>13</v>
      </c>
      <c r="F8" s="6" t="s">
        <v>14</v>
      </c>
      <c r="H8" s="4"/>
      <c r="L8" s="4"/>
      <c r="M8" s="4"/>
    </row>
    <row r="9" spans="1:13">
      <c r="B9" s="15" t="s">
        <v>15</v>
      </c>
      <c r="H9" s="4"/>
      <c r="L9" s="4"/>
      <c r="M9" s="4"/>
    </row>
    <row r="10" spans="1:13">
      <c r="B10" s="15" t="s">
        <v>16</v>
      </c>
      <c r="H10" s="4"/>
      <c r="L10" s="4"/>
      <c r="M10" s="4"/>
    </row>
    <row r="11" spans="1:13" ht="15.75" thickBot="1">
      <c r="B11" s="16" t="s">
        <v>17</v>
      </c>
      <c r="H11" s="4"/>
      <c r="L11" s="4"/>
      <c r="M11" s="4"/>
    </row>
    <row r="12" spans="1:13">
      <c r="B12" s="17"/>
      <c r="H12" s="4"/>
      <c r="L12" s="4"/>
      <c r="M12" s="4"/>
    </row>
    <row r="13" spans="1:13" ht="37.5">
      <c r="A13" s="18" t="s">
        <v>18</v>
      </c>
      <c r="B13" s="18" t="s">
        <v>11</v>
      </c>
      <c r="C13" s="19"/>
      <c r="D13" s="19"/>
      <c r="E13" s="19"/>
      <c r="F13" s="19"/>
      <c r="G13" s="20"/>
      <c r="H13" s="4"/>
      <c r="L13" s="4"/>
      <c r="M13" s="4"/>
    </row>
    <row r="14" spans="1:13">
      <c r="A14" s="6" t="s">
        <v>19</v>
      </c>
      <c r="B14" s="21" t="s">
        <v>20</v>
      </c>
      <c r="C14" s="6" t="s">
        <v>21</v>
      </c>
      <c r="E14" s="12"/>
      <c r="F14" s="12"/>
      <c r="H14" s="4"/>
      <c r="L14" s="4"/>
      <c r="M14" s="4"/>
    </row>
    <row r="15" spans="1:13">
      <c r="A15" s="6" t="s">
        <v>22</v>
      </c>
      <c r="B15" s="21" t="s">
        <v>23</v>
      </c>
      <c r="C15" s="6" t="s">
        <v>5</v>
      </c>
      <c r="E15" s="12"/>
      <c r="F15" s="12"/>
      <c r="H15" s="4"/>
      <c r="L15" s="4"/>
      <c r="M15" s="4"/>
    </row>
    <row r="16" spans="1:13">
      <c r="A16" s="6" t="s">
        <v>24</v>
      </c>
      <c r="B16" s="21" t="s">
        <v>25</v>
      </c>
      <c r="C16" s="22" t="s">
        <v>26</v>
      </c>
      <c r="E16" s="12"/>
      <c r="F16" s="12"/>
      <c r="H16" s="4"/>
      <c r="L16" s="4"/>
      <c r="M16" s="4"/>
    </row>
    <row r="17" spans="1:13">
      <c r="A17" s="6" t="s">
        <v>27</v>
      </c>
      <c r="B17" s="21" t="s">
        <v>28</v>
      </c>
      <c r="C17" s="6" t="s">
        <v>1409</v>
      </c>
      <c r="E17" s="12"/>
      <c r="F17" s="12"/>
      <c r="H17" s="4"/>
      <c r="L17" s="4"/>
      <c r="M17" s="4"/>
    </row>
    <row r="18" spans="1:13" hidden="1" outlineLevel="1">
      <c r="A18" s="6" t="s">
        <v>29</v>
      </c>
      <c r="B18" s="23" t="s">
        <v>30</v>
      </c>
      <c r="E18" s="12"/>
      <c r="F18" s="12"/>
      <c r="H18" s="4"/>
      <c r="L18" s="4"/>
      <c r="M18" s="4"/>
    </row>
    <row r="19" spans="1:13" hidden="1" outlineLevel="1">
      <c r="A19" s="6" t="s">
        <v>31</v>
      </c>
      <c r="B19" s="23" t="s">
        <v>32</v>
      </c>
      <c r="E19" s="12"/>
      <c r="F19" s="12"/>
      <c r="H19" s="4"/>
      <c r="L19" s="4"/>
      <c r="M19" s="4"/>
    </row>
    <row r="20" spans="1:13" hidden="1" outlineLevel="1">
      <c r="A20" s="6" t="s">
        <v>33</v>
      </c>
      <c r="B20" s="23"/>
      <c r="E20" s="12"/>
      <c r="F20" s="12"/>
      <c r="H20" s="4"/>
      <c r="L20" s="4"/>
      <c r="M20" s="4"/>
    </row>
    <row r="21" spans="1:13" hidden="1" outlineLevel="1">
      <c r="A21" s="6" t="s">
        <v>34</v>
      </c>
      <c r="B21" s="23"/>
      <c r="E21" s="12"/>
      <c r="F21" s="12"/>
      <c r="H21" s="4"/>
      <c r="L21" s="4"/>
      <c r="M21" s="4"/>
    </row>
    <row r="22" spans="1:13" hidden="1" outlineLevel="1">
      <c r="A22" s="6" t="s">
        <v>35</v>
      </c>
      <c r="B22" s="23"/>
      <c r="E22" s="12"/>
      <c r="F22" s="12"/>
      <c r="H22" s="4"/>
      <c r="L22" s="4"/>
      <c r="M22" s="4"/>
    </row>
    <row r="23" spans="1:13" hidden="1" outlineLevel="1">
      <c r="A23" s="6" t="s">
        <v>36</v>
      </c>
      <c r="B23" s="23"/>
      <c r="E23" s="12"/>
      <c r="F23" s="12"/>
      <c r="H23" s="4"/>
      <c r="L23" s="4"/>
      <c r="M23" s="4"/>
    </row>
    <row r="24" spans="1:13" hidden="1" outlineLevel="1">
      <c r="A24" s="6" t="s">
        <v>37</v>
      </c>
      <c r="B24" s="23"/>
      <c r="E24" s="12"/>
      <c r="F24" s="12"/>
      <c r="H24" s="4"/>
      <c r="L24" s="4"/>
      <c r="M24" s="4"/>
    </row>
    <row r="25" spans="1:13" hidden="1" outlineLevel="1">
      <c r="A25" s="6" t="s">
        <v>38</v>
      </c>
      <c r="B25" s="23"/>
      <c r="E25" s="12"/>
      <c r="F25" s="12"/>
      <c r="H25" s="4"/>
      <c r="L25" s="4"/>
      <c r="M25" s="4"/>
    </row>
    <row r="26" spans="1:13" ht="18.75" collapsed="1">
      <c r="A26" s="19"/>
      <c r="B26" s="18" t="s">
        <v>12</v>
      </c>
      <c r="C26" s="19"/>
      <c r="D26" s="19"/>
      <c r="E26" s="19"/>
      <c r="F26" s="19"/>
      <c r="G26" s="20"/>
      <c r="H26" s="4"/>
      <c r="L26" s="4"/>
      <c r="M26" s="4"/>
    </row>
    <row r="27" spans="1:13">
      <c r="A27" s="6" t="s">
        <v>39</v>
      </c>
      <c r="B27" s="24" t="s">
        <v>40</v>
      </c>
      <c r="C27" s="6" t="s">
        <v>1</v>
      </c>
      <c r="D27" s="25"/>
      <c r="E27" s="25"/>
      <c r="F27" s="25"/>
      <c r="H27" s="4"/>
      <c r="L27" s="4"/>
      <c r="M27" s="4"/>
    </row>
    <row r="28" spans="1:13">
      <c r="A28" s="6" t="s">
        <v>41</v>
      </c>
      <c r="B28" s="24" t="s">
        <v>42</v>
      </c>
      <c r="C28" s="6" t="s">
        <v>1</v>
      </c>
      <c r="D28" s="25"/>
      <c r="E28" s="25"/>
      <c r="F28" s="25"/>
      <c r="H28" s="4"/>
      <c r="L28" s="4"/>
      <c r="M28" s="4"/>
    </row>
    <row r="29" spans="1:13">
      <c r="A29" s="6" t="s">
        <v>43</v>
      </c>
      <c r="B29" s="24" t="s">
        <v>44</v>
      </c>
      <c r="C29" s="22" t="s">
        <v>45</v>
      </c>
      <c r="E29" s="25"/>
      <c r="F29" s="25"/>
      <c r="H29" s="4"/>
      <c r="L29" s="4"/>
      <c r="M29" s="4"/>
    </row>
    <row r="30" spans="1:13" hidden="1" outlineLevel="1">
      <c r="A30" s="6" t="s">
        <v>46</v>
      </c>
      <c r="B30" s="24"/>
      <c r="E30" s="25"/>
      <c r="F30" s="25"/>
      <c r="H30" s="4"/>
      <c r="L30" s="4"/>
      <c r="M30" s="4"/>
    </row>
    <row r="31" spans="1:13" hidden="1" outlineLevel="1">
      <c r="A31" s="6" t="s">
        <v>47</v>
      </c>
      <c r="B31" s="24"/>
      <c r="E31" s="25"/>
      <c r="F31" s="25"/>
      <c r="H31" s="4"/>
      <c r="L31" s="4"/>
      <c r="M31" s="4"/>
    </row>
    <row r="32" spans="1:13" hidden="1" outlineLevel="1">
      <c r="A32" s="6" t="s">
        <v>48</v>
      </c>
      <c r="B32" s="24"/>
      <c r="E32" s="25"/>
      <c r="F32" s="25"/>
      <c r="H32" s="4"/>
      <c r="L32" s="4"/>
      <c r="M32" s="4"/>
    </row>
    <row r="33" spans="1:13" hidden="1" outlineLevel="1">
      <c r="A33" s="6" t="s">
        <v>49</v>
      </c>
      <c r="B33" s="24"/>
      <c r="E33" s="25"/>
      <c r="F33" s="25"/>
      <c r="H33" s="4"/>
      <c r="L33" s="4"/>
      <c r="M33" s="4"/>
    </row>
    <row r="34" spans="1:13" hidden="1" outlineLevel="1">
      <c r="A34" s="6" t="s">
        <v>50</v>
      </c>
      <c r="B34" s="24"/>
      <c r="E34" s="25"/>
      <c r="F34" s="25"/>
      <c r="H34" s="4"/>
      <c r="L34" s="4"/>
      <c r="M34" s="4"/>
    </row>
    <row r="35" spans="1:13" hidden="1" outlineLevel="1">
      <c r="A35" s="6" t="s">
        <v>51</v>
      </c>
      <c r="B35" s="26"/>
      <c r="E35" s="25"/>
      <c r="F35" s="25"/>
      <c r="H35" s="4"/>
      <c r="L35" s="4"/>
      <c r="M35" s="4"/>
    </row>
    <row r="36" spans="1:13" ht="18.75" collapsed="1">
      <c r="A36" s="18"/>
      <c r="B36" s="18" t="s">
        <v>13</v>
      </c>
      <c r="C36" s="18"/>
      <c r="D36" s="19"/>
      <c r="E36" s="19"/>
      <c r="F36" s="19"/>
      <c r="G36" s="20"/>
      <c r="H36" s="4"/>
      <c r="L36" s="4"/>
      <c r="M36" s="4"/>
    </row>
    <row r="37" spans="1:13" ht="15" customHeight="1">
      <c r="A37" s="27"/>
      <c r="B37" s="28" t="s">
        <v>52</v>
      </c>
      <c r="C37" s="27" t="s">
        <v>53</v>
      </c>
      <c r="D37" s="27"/>
      <c r="E37" s="29"/>
      <c r="F37" s="30"/>
      <c r="G37" s="30"/>
      <c r="H37" s="4"/>
      <c r="L37" s="4"/>
      <c r="M37" s="4"/>
    </row>
    <row r="38" spans="1:13">
      <c r="A38" s="6" t="s">
        <v>54</v>
      </c>
      <c r="B38" s="25" t="s">
        <v>55</v>
      </c>
      <c r="C38" s="31">
        <v>216121.9139762329</v>
      </c>
      <c r="F38" s="25"/>
      <c r="H38" s="4"/>
      <c r="L38" s="4"/>
      <c r="M38" s="4"/>
    </row>
    <row r="39" spans="1:13">
      <c r="A39" s="6" t="s">
        <v>56</v>
      </c>
      <c r="B39" s="25" t="s">
        <v>57</v>
      </c>
      <c r="C39" s="31">
        <v>201758.20271755999</v>
      </c>
      <c r="F39" s="25"/>
      <c r="H39" s="4"/>
      <c r="L39" s="4"/>
      <c r="M39" s="4"/>
    </row>
    <row r="40" spans="1:13" hidden="1" outlineLevel="1">
      <c r="A40" s="6" t="s">
        <v>58</v>
      </c>
      <c r="B40" s="32" t="s">
        <v>59</v>
      </c>
      <c r="C40" s="6" t="s">
        <v>60</v>
      </c>
      <c r="F40" s="25"/>
      <c r="H40" s="4"/>
      <c r="L40" s="4"/>
      <c r="M40" s="4"/>
    </row>
    <row r="41" spans="1:13" hidden="1" outlineLevel="1">
      <c r="A41" s="6" t="s">
        <v>61</v>
      </c>
      <c r="B41" s="32" t="s">
        <v>62</v>
      </c>
      <c r="C41" s="6" t="s">
        <v>60</v>
      </c>
      <c r="F41" s="25"/>
      <c r="H41" s="4"/>
      <c r="L41" s="4"/>
      <c r="M41" s="4"/>
    </row>
    <row r="42" spans="1:13" hidden="1" outlineLevel="1">
      <c r="A42" s="6" t="s">
        <v>63</v>
      </c>
      <c r="B42" s="25"/>
      <c r="F42" s="25"/>
      <c r="H42" s="4"/>
      <c r="L42" s="4"/>
      <c r="M42" s="4"/>
    </row>
    <row r="43" spans="1:13" hidden="1" outlineLevel="1">
      <c r="A43" s="6" t="s">
        <v>64</v>
      </c>
      <c r="B43" s="25"/>
      <c r="F43" s="25"/>
      <c r="H43" s="4"/>
      <c r="L43" s="4"/>
      <c r="M43" s="4"/>
    </row>
    <row r="44" spans="1:13" ht="15" customHeight="1" collapsed="1">
      <c r="A44" s="27"/>
      <c r="B44" s="28" t="s">
        <v>65</v>
      </c>
      <c r="C44" s="27" t="s">
        <v>66</v>
      </c>
      <c r="D44" s="27" t="s">
        <v>67</v>
      </c>
      <c r="E44" s="29"/>
      <c r="F44" s="30" t="s">
        <v>68</v>
      </c>
      <c r="G44" s="30" t="s">
        <v>69</v>
      </c>
      <c r="H44" s="4"/>
      <c r="L44" s="4"/>
      <c r="M44" s="4"/>
    </row>
    <row r="45" spans="1:13">
      <c r="A45" s="6" t="s">
        <v>70</v>
      </c>
      <c r="B45" s="25" t="s">
        <v>71</v>
      </c>
      <c r="C45" s="33">
        <v>0.02</v>
      </c>
      <c r="D45" s="63">
        <v>7.119270029769531E-2</v>
      </c>
      <c r="F45" s="33">
        <v>0.02</v>
      </c>
      <c r="G45" s="6" t="s">
        <v>72</v>
      </c>
      <c r="H45" s="4"/>
      <c r="L45" s="4"/>
      <c r="M45" s="4"/>
    </row>
    <row r="46" spans="1:13" hidden="1" outlineLevel="1">
      <c r="A46" s="6" t="s">
        <v>73</v>
      </c>
      <c r="B46" s="23" t="s">
        <v>74</v>
      </c>
      <c r="G46" s="6"/>
      <c r="H46" s="4"/>
      <c r="L46" s="4"/>
      <c r="M46" s="4"/>
    </row>
    <row r="47" spans="1:13" hidden="1" outlineLevel="1">
      <c r="A47" s="6" t="s">
        <v>75</v>
      </c>
      <c r="B47" s="23" t="s">
        <v>76</v>
      </c>
      <c r="G47" s="6"/>
      <c r="H47" s="4"/>
      <c r="L47" s="4"/>
      <c r="M47" s="4"/>
    </row>
    <row r="48" spans="1:13" hidden="1" outlineLevel="1">
      <c r="A48" s="6" t="s">
        <v>77</v>
      </c>
      <c r="B48" s="23"/>
      <c r="G48" s="6"/>
      <c r="H48" s="4"/>
      <c r="L48" s="4"/>
      <c r="M48" s="4"/>
    </row>
    <row r="49" spans="1:13" hidden="1" outlineLevel="1">
      <c r="A49" s="6" t="s">
        <v>78</v>
      </c>
      <c r="B49" s="23"/>
      <c r="G49" s="6"/>
      <c r="H49" s="4"/>
      <c r="L49" s="4"/>
      <c r="M49" s="4"/>
    </row>
    <row r="50" spans="1:13" hidden="1" outlineLevel="1">
      <c r="A50" s="6" t="s">
        <v>79</v>
      </c>
      <c r="B50" s="23"/>
      <c r="G50" s="6"/>
      <c r="H50" s="4"/>
      <c r="L50" s="4"/>
      <c r="M50" s="4"/>
    </row>
    <row r="51" spans="1:13" hidden="1" outlineLevel="1">
      <c r="A51" s="6" t="s">
        <v>80</v>
      </c>
      <c r="B51" s="23"/>
      <c r="G51" s="6"/>
      <c r="H51" s="4"/>
      <c r="L51" s="4"/>
      <c r="M51" s="4"/>
    </row>
    <row r="52" spans="1:13" ht="15" customHeight="1" collapsed="1">
      <c r="A52" s="27"/>
      <c r="B52" s="28" t="s">
        <v>81</v>
      </c>
      <c r="C52" s="27" t="s">
        <v>53</v>
      </c>
      <c r="D52" s="27"/>
      <c r="E52" s="29"/>
      <c r="F52" s="30" t="s">
        <v>82</v>
      </c>
      <c r="G52" s="30"/>
      <c r="H52" s="4"/>
      <c r="L52" s="4"/>
      <c r="M52" s="4"/>
    </row>
    <row r="53" spans="1:13">
      <c r="A53" s="6" t="s">
        <v>83</v>
      </c>
      <c r="B53" s="25" t="s">
        <v>84</v>
      </c>
      <c r="C53" s="31">
        <v>191008.28269160024</v>
      </c>
      <c r="E53" s="35"/>
      <c r="F53" s="36">
        <v>0.88379877439270493</v>
      </c>
      <c r="G53" s="37"/>
      <c r="H53" s="4"/>
      <c r="L53" s="4"/>
      <c r="M53" s="4"/>
    </row>
    <row r="54" spans="1:13">
      <c r="A54" s="6" t="s">
        <v>85</v>
      </c>
      <c r="B54" s="25" t="s">
        <v>86</v>
      </c>
      <c r="C54" s="31">
        <v>1107.3324</v>
      </c>
      <c r="E54" s="35"/>
      <c r="F54" s="36">
        <v>5.1236470176817617E-3</v>
      </c>
      <c r="G54" s="37"/>
      <c r="H54" s="4"/>
      <c r="L54" s="4"/>
      <c r="M54" s="4"/>
    </row>
    <row r="55" spans="1:13">
      <c r="A55" s="6" t="s">
        <v>87</v>
      </c>
      <c r="B55" s="25" t="s">
        <v>88</v>
      </c>
      <c r="C55" s="31">
        <v>0</v>
      </c>
      <c r="E55" s="35"/>
      <c r="F55" s="36">
        <v>0</v>
      </c>
      <c r="G55" s="37"/>
      <c r="H55" s="4"/>
      <c r="L55" s="4"/>
      <c r="M55" s="4"/>
    </row>
    <row r="56" spans="1:13">
      <c r="A56" s="6" t="s">
        <v>89</v>
      </c>
      <c r="B56" s="25" t="s">
        <v>90</v>
      </c>
      <c r="C56" s="31">
        <v>15322.52082</v>
      </c>
      <c r="E56" s="35"/>
      <c r="F56" s="36">
        <v>7.0897580620561368E-2</v>
      </c>
      <c r="G56" s="37"/>
      <c r="H56" s="4"/>
      <c r="L56" s="4"/>
      <c r="M56" s="4"/>
    </row>
    <row r="57" spans="1:13">
      <c r="A57" s="6" t="s">
        <v>91</v>
      </c>
      <c r="B57" s="6" t="s">
        <v>4</v>
      </c>
      <c r="C57" s="31">
        <v>8683.7780646326391</v>
      </c>
      <c r="E57" s="35"/>
      <c r="F57" s="36">
        <v>4.0179997969051862E-2</v>
      </c>
      <c r="G57" s="37"/>
      <c r="H57" s="4"/>
      <c r="L57" s="4"/>
      <c r="M57" s="4"/>
    </row>
    <row r="58" spans="1:13">
      <c r="A58" s="6" t="s">
        <v>92</v>
      </c>
      <c r="B58" s="38" t="s">
        <v>6</v>
      </c>
      <c r="C58" s="35">
        <v>216121.9139762329</v>
      </c>
      <c r="D58" s="35"/>
      <c r="E58" s="35"/>
      <c r="F58" s="39">
        <v>1</v>
      </c>
      <c r="G58" s="37"/>
      <c r="H58" s="4"/>
      <c r="L58" s="4"/>
      <c r="M58" s="4"/>
    </row>
    <row r="59" spans="1:13" hidden="1" outlineLevel="1">
      <c r="A59" s="6" t="s">
        <v>93</v>
      </c>
      <c r="B59" s="40" t="s">
        <v>94</v>
      </c>
      <c r="E59" s="35"/>
      <c r="F59" s="37">
        <v>0</v>
      </c>
      <c r="G59" s="37"/>
      <c r="H59" s="4"/>
      <c r="L59" s="4"/>
      <c r="M59" s="4"/>
    </row>
    <row r="60" spans="1:13" hidden="1" outlineLevel="1">
      <c r="A60" s="6" t="s">
        <v>95</v>
      </c>
      <c r="B60" s="40" t="s">
        <v>94</v>
      </c>
      <c r="E60" s="35"/>
      <c r="F60" s="37">
        <v>0</v>
      </c>
      <c r="G60" s="37"/>
      <c r="H60" s="4"/>
      <c r="L60" s="4"/>
      <c r="M60" s="4"/>
    </row>
    <row r="61" spans="1:13" hidden="1" outlineLevel="1">
      <c r="A61" s="6" t="s">
        <v>96</v>
      </c>
      <c r="B61" s="40" t="s">
        <v>94</v>
      </c>
      <c r="E61" s="35"/>
      <c r="F61" s="37">
        <v>0</v>
      </c>
      <c r="G61" s="37"/>
      <c r="H61" s="4"/>
      <c r="L61" s="4"/>
      <c r="M61" s="4"/>
    </row>
    <row r="62" spans="1:13" hidden="1" outlineLevel="1">
      <c r="A62" s="6" t="s">
        <v>97</v>
      </c>
      <c r="B62" s="40" t="s">
        <v>94</v>
      </c>
      <c r="E62" s="35"/>
      <c r="F62" s="37">
        <v>0</v>
      </c>
      <c r="G62" s="37"/>
      <c r="H62" s="4"/>
      <c r="L62" s="4"/>
      <c r="M62" s="4"/>
    </row>
    <row r="63" spans="1:13" hidden="1" outlineLevel="1">
      <c r="A63" s="6" t="s">
        <v>98</v>
      </c>
      <c r="B63" s="40" t="s">
        <v>94</v>
      </c>
      <c r="E63" s="35"/>
      <c r="F63" s="37">
        <v>0</v>
      </c>
      <c r="G63" s="37"/>
      <c r="H63" s="4"/>
      <c r="L63" s="4"/>
      <c r="M63" s="4"/>
    </row>
    <row r="64" spans="1:13" hidden="1" outlineLevel="1">
      <c r="A64" s="6" t="s">
        <v>99</v>
      </c>
      <c r="B64" s="40" t="s">
        <v>94</v>
      </c>
      <c r="C64" s="41"/>
      <c r="D64" s="41"/>
      <c r="E64" s="41"/>
      <c r="F64" s="37">
        <v>0</v>
      </c>
      <c r="G64" s="42"/>
      <c r="H64" s="4"/>
      <c r="L64" s="4"/>
      <c r="M64" s="4"/>
    </row>
    <row r="65" spans="1:13" ht="15" customHeight="1" collapsed="1">
      <c r="A65" s="27"/>
      <c r="B65" s="28" t="s">
        <v>100</v>
      </c>
      <c r="C65" s="27" t="s">
        <v>101</v>
      </c>
      <c r="D65" s="27" t="s">
        <v>102</v>
      </c>
      <c r="E65" s="27"/>
      <c r="F65" s="27" t="s">
        <v>103</v>
      </c>
      <c r="G65" s="27" t="s">
        <v>104</v>
      </c>
      <c r="H65" s="4"/>
      <c r="L65" s="4"/>
      <c r="M65" s="4"/>
    </row>
    <row r="66" spans="1:13">
      <c r="A66" s="6" t="s">
        <v>105</v>
      </c>
      <c r="B66" s="25" t="s">
        <v>106</v>
      </c>
      <c r="C66" s="43">
        <v>21.387113579896113</v>
      </c>
      <c r="D66" s="6" t="s">
        <v>107</v>
      </c>
      <c r="E66" s="21"/>
      <c r="F66" s="44"/>
      <c r="G66" s="45"/>
      <c r="H66" s="4"/>
      <c r="L66" s="4"/>
      <c r="M66" s="4"/>
    </row>
    <row r="67" spans="1:13">
      <c r="B67" s="25"/>
      <c r="C67" s="21"/>
      <c r="D67" s="21"/>
      <c r="E67" s="21"/>
      <c r="F67" s="45"/>
      <c r="G67" s="45"/>
      <c r="H67" s="4"/>
      <c r="L67" s="4"/>
      <c r="M67" s="4"/>
    </row>
    <row r="68" spans="1:13">
      <c r="B68" s="25" t="s">
        <v>108</v>
      </c>
      <c r="E68" s="21"/>
      <c r="F68" s="45"/>
      <c r="G68" s="45"/>
      <c r="H68" s="4"/>
      <c r="L68" s="4"/>
      <c r="M68" s="4"/>
    </row>
    <row r="69" spans="1:13">
      <c r="A69" s="6" t="s">
        <v>109</v>
      </c>
      <c r="B69" s="46" t="s">
        <v>110</v>
      </c>
      <c r="C69" s="31">
        <v>11465.795853272641</v>
      </c>
      <c r="D69" s="6" t="s">
        <v>107</v>
      </c>
      <c r="E69" s="46"/>
      <c r="F69" s="36">
        <v>5.3052444531532204E-2</v>
      </c>
      <c r="G69" s="37" t="s">
        <v>744</v>
      </c>
      <c r="H69" s="4"/>
      <c r="L69" s="4"/>
      <c r="M69" s="4"/>
    </row>
    <row r="70" spans="1:13">
      <c r="A70" s="6" t="s">
        <v>111</v>
      </c>
      <c r="B70" s="46" t="s">
        <v>112</v>
      </c>
      <c r="C70" s="31">
        <v>3578.65569203</v>
      </c>
      <c r="D70" s="6" t="s">
        <v>107</v>
      </c>
      <c r="E70" s="46"/>
      <c r="F70" s="36">
        <v>1.6558504531953927E-2</v>
      </c>
      <c r="G70" s="37" t="s">
        <v>744</v>
      </c>
      <c r="H70" s="4"/>
      <c r="L70" s="4"/>
      <c r="M70" s="4"/>
    </row>
    <row r="71" spans="1:13">
      <c r="A71" s="6" t="s">
        <v>113</v>
      </c>
      <c r="B71" s="46" t="s">
        <v>114</v>
      </c>
      <c r="C71" s="31">
        <v>4461.39228327</v>
      </c>
      <c r="D71" s="6" t="s">
        <v>107</v>
      </c>
      <c r="E71" s="46"/>
      <c r="F71" s="36">
        <v>2.0642942685398548E-2</v>
      </c>
      <c r="G71" s="37" t="s">
        <v>744</v>
      </c>
      <c r="H71" s="4"/>
      <c r="L71" s="4"/>
      <c r="M71" s="4"/>
    </row>
    <row r="72" spans="1:13">
      <c r="A72" s="6" t="s">
        <v>115</v>
      </c>
      <c r="B72" s="46" t="s">
        <v>116</v>
      </c>
      <c r="C72" s="31">
        <v>3747.52165436</v>
      </c>
      <c r="D72" s="6" t="s">
        <v>107</v>
      </c>
      <c r="E72" s="46"/>
      <c r="F72" s="36">
        <v>1.7339850390054048E-2</v>
      </c>
      <c r="G72" s="37" t="s">
        <v>744</v>
      </c>
      <c r="H72" s="4"/>
      <c r="L72" s="4"/>
      <c r="M72" s="4"/>
    </row>
    <row r="73" spans="1:13">
      <c r="A73" s="6" t="s">
        <v>117</v>
      </c>
      <c r="B73" s="46" t="s">
        <v>118</v>
      </c>
      <c r="C73" s="31">
        <v>2599.4816825999997</v>
      </c>
      <c r="D73" s="6" t="s">
        <v>107</v>
      </c>
      <c r="E73" s="46"/>
      <c r="F73" s="36">
        <v>1.2027848702496098E-2</v>
      </c>
      <c r="G73" s="37" t="s">
        <v>744</v>
      </c>
      <c r="H73" s="4"/>
      <c r="L73" s="4"/>
      <c r="M73" s="4"/>
    </row>
    <row r="74" spans="1:13">
      <c r="A74" s="6" t="s">
        <v>119</v>
      </c>
      <c r="B74" s="46" t="s">
        <v>120</v>
      </c>
      <c r="C74" s="31">
        <v>6388.66140808</v>
      </c>
      <c r="D74" s="6" t="s">
        <v>107</v>
      </c>
      <c r="E74" s="46"/>
      <c r="F74" s="36">
        <v>2.9560451740134889E-2</v>
      </c>
      <c r="G74" s="37" t="s">
        <v>744</v>
      </c>
      <c r="H74" s="4"/>
      <c r="L74" s="4"/>
      <c r="M74" s="4"/>
    </row>
    <row r="75" spans="1:13">
      <c r="A75" s="6" t="s">
        <v>121</v>
      </c>
      <c r="B75" s="46" t="s">
        <v>122</v>
      </c>
      <c r="C75" s="31">
        <v>183880.40540261971</v>
      </c>
      <c r="D75" s="6" t="s">
        <v>107</v>
      </c>
      <c r="E75" s="46"/>
      <c r="F75" s="36">
        <v>0.85081795741843036</v>
      </c>
      <c r="G75" s="37" t="s">
        <v>744</v>
      </c>
      <c r="H75" s="4"/>
      <c r="L75" s="4"/>
      <c r="M75" s="4"/>
    </row>
    <row r="76" spans="1:13">
      <c r="A76" s="6" t="s">
        <v>123</v>
      </c>
      <c r="B76" s="47" t="s">
        <v>6</v>
      </c>
      <c r="C76" s="35">
        <v>216121.91397623235</v>
      </c>
      <c r="D76" s="35">
        <v>0</v>
      </c>
      <c r="E76" s="25"/>
      <c r="F76" s="36">
        <v>1</v>
      </c>
      <c r="G76" s="42"/>
      <c r="H76" s="4"/>
      <c r="L76" s="4"/>
      <c r="M76" s="4"/>
    </row>
    <row r="77" spans="1:13" hidden="1" outlineLevel="1">
      <c r="A77" s="6" t="s">
        <v>124</v>
      </c>
      <c r="B77" s="48" t="s">
        <v>125</v>
      </c>
      <c r="C77" s="35"/>
      <c r="D77" s="35"/>
      <c r="E77" s="25"/>
      <c r="F77" s="37">
        <v>0</v>
      </c>
      <c r="G77" s="37" t="s">
        <v>744</v>
      </c>
      <c r="H77" s="4"/>
      <c r="L77" s="4"/>
      <c r="M77" s="4"/>
    </row>
    <row r="78" spans="1:13" hidden="1" outlineLevel="1">
      <c r="A78" s="6" t="s">
        <v>126</v>
      </c>
      <c r="B78" s="48" t="s">
        <v>127</v>
      </c>
      <c r="C78" s="35"/>
      <c r="D78" s="35"/>
      <c r="E78" s="25"/>
      <c r="F78" s="37">
        <v>0</v>
      </c>
      <c r="G78" s="37" t="s">
        <v>744</v>
      </c>
      <c r="H78" s="4"/>
      <c r="L78" s="4"/>
      <c r="M78" s="4"/>
    </row>
    <row r="79" spans="1:13" hidden="1" outlineLevel="1">
      <c r="A79" s="6" t="s">
        <v>128</v>
      </c>
      <c r="B79" s="48" t="s">
        <v>129</v>
      </c>
      <c r="C79" s="35"/>
      <c r="D79" s="35"/>
      <c r="E79" s="25"/>
      <c r="F79" s="37">
        <v>0</v>
      </c>
      <c r="G79" s="37" t="s">
        <v>744</v>
      </c>
      <c r="H79" s="4"/>
      <c r="L79" s="4"/>
      <c r="M79" s="4"/>
    </row>
    <row r="80" spans="1:13" hidden="1" outlineLevel="1">
      <c r="A80" s="6" t="s">
        <v>130</v>
      </c>
      <c r="B80" s="48" t="s">
        <v>131</v>
      </c>
      <c r="C80" s="35"/>
      <c r="D80" s="35"/>
      <c r="E80" s="25"/>
      <c r="F80" s="37">
        <v>0</v>
      </c>
      <c r="G80" s="37" t="s">
        <v>744</v>
      </c>
      <c r="H80" s="4"/>
      <c r="L80" s="4"/>
      <c r="M80" s="4"/>
    </row>
    <row r="81" spans="1:13" hidden="1" outlineLevel="1">
      <c r="A81" s="6" t="s">
        <v>132</v>
      </c>
      <c r="B81" s="48" t="s">
        <v>133</v>
      </c>
      <c r="C81" s="35"/>
      <c r="D81" s="35"/>
      <c r="E81" s="25"/>
      <c r="F81" s="37">
        <v>0</v>
      </c>
      <c r="G81" s="37" t="s">
        <v>744</v>
      </c>
      <c r="H81" s="4"/>
      <c r="L81" s="4"/>
      <c r="M81" s="4"/>
    </row>
    <row r="82" spans="1:13" hidden="1" outlineLevel="1">
      <c r="A82" s="6" t="s">
        <v>134</v>
      </c>
      <c r="B82" s="48"/>
      <c r="C82" s="35"/>
      <c r="D82" s="35"/>
      <c r="E82" s="25"/>
      <c r="F82" s="37"/>
      <c r="G82" s="37"/>
      <c r="H82" s="4"/>
      <c r="L82" s="4"/>
      <c r="M82" s="4"/>
    </row>
    <row r="83" spans="1:13" hidden="1" outlineLevel="1">
      <c r="A83" s="6" t="s">
        <v>135</v>
      </c>
      <c r="B83" s="48"/>
      <c r="C83" s="35"/>
      <c r="D83" s="35"/>
      <c r="E83" s="25"/>
      <c r="F83" s="37"/>
      <c r="G83" s="37"/>
      <c r="H83" s="4"/>
      <c r="L83" s="4"/>
      <c r="M83" s="4"/>
    </row>
    <row r="84" spans="1:13" hidden="1" outlineLevel="1">
      <c r="A84" s="6" t="s">
        <v>136</v>
      </c>
      <c r="B84" s="48"/>
      <c r="C84" s="35"/>
      <c r="D84" s="35"/>
      <c r="E84" s="25"/>
      <c r="F84" s="37"/>
      <c r="G84" s="37"/>
      <c r="H84" s="4"/>
      <c r="L84" s="4"/>
      <c r="M84" s="4"/>
    </row>
    <row r="85" spans="1:13" hidden="1" outlineLevel="1">
      <c r="A85" s="6" t="s">
        <v>137</v>
      </c>
      <c r="B85" s="47"/>
      <c r="C85" s="35"/>
      <c r="D85" s="35"/>
      <c r="E85" s="25"/>
      <c r="F85" s="37">
        <v>0</v>
      </c>
      <c r="G85" s="37" t="s">
        <v>744</v>
      </c>
      <c r="H85" s="4"/>
      <c r="L85" s="4"/>
      <c r="M85" s="4"/>
    </row>
    <row r="86" spans="1:13" hidden="1" outlineLevel="1">
      <c r="A86" s="6" t="s">
        <v>138</v>
      </c>
      <c r="B86" s="48"/>
      <c r="C86" s="35"/>
      <c r="D86" s="35"/>
      <c r="E86" s="25"/>
      <c r="F86" s="37">
        <v>0</v>
      </c>
      <c r="G86" s="37" t="s">
        <v>744</v>
      </c>
      <c r="H86" s="4"/>
      <c r="L86" s="4"/>
      <c r="M86" s="4"/>
    </row>
    <row r="87" spans="1:13" ht="15" customHeight="1" collapsed="1">
      <c r="A87" s="27"/>
      <c r="B87" s="28" t="s">
        <v>139</v>
      </c>
      <c r="C87" s="27" t="s">
        <v>140</v>
      </c>
      <c r="D87" s="27" t="s">
        <v>141</v>
      </c>
      <c r="E87" s="27"/>
      <c r="F87" s="27" t="s">
        <v>142</v>
      </c>
      <c r="G87" s="27" t="s">
        <v>143</v>
      </c>
      <c r="H87" s="4"/>
      <c r="L87" s="4"/>
      <c r="M87" s="4"/>
    </row>
    <row r="88" spans="1:13">
      <c r="A88" s="6" t="s">
        <v>144</v>
      </c>
      <c r="B88" s="25" t="s">
        <v>106</v>
      </c>
      <c r="C88" s="75">
        <v>4.0592072132973867</v>
      </c>
      <c r="D88" s="75">
        <v>5.0592072132973867</v>
      </c>
      <c r="E88" s="21"/>
      <c r="F88" s="44"/>
      <c r="G88" s="45"/>
      <c r="H88" s="4"/>
      <c r="L88" s="4"/>
      <c r="M88" s="4"/>
    </row>
    <row r="89" spans="1:13">
      <c r="B89" s="25"/>
      <c r="C89" s="21"/>
      <c r="D89" s="21"/>
      <c r="E89" s="21"/>
      <c r="F89" s="45"/>
      <c r="G89" s="45"/>
      <c r="H89" s="4"/>
      <c r="L89" s="4"/>
      <c r="M89" s="4"/>
    </row>
    <row r="90" spans="1:13">
      <c r="A90" s="6" t="s">
        <v>145</v>
      </c>
      <c r="B90" s="25" t="s">
        <v>108</v>
      </c>
      <c r="E90" s="21"/>
      <c r="F90" s="45"/>
      <c r="G90" s="45"/>
      <c r="H90" s="4"/>
      <c r="L90" s="4"/>
      <c r="M90" s="4"/>
    </row>
    <row r="91" spans="1:13">
      <c r="A91" s="6" t="s">
        <v>146</v>
      </c>
      <c r="B91" s="46" t="s">
        <v>110</v>
      </c>
      <c r="C91" s="31">
        <v>20035.5</v>
      </c>
      <c r="D91" s="31">
        <v>0</v>
      </c>
      <c r="E91" s="46"/>
      <c r="F91" s="36">
        <v>9.9304512679702875E-2</v>
      </c>
      <c r="G91" s="36">
        <v>0</v>
      </c>
      <c r="H91" s="4"/>
      <c r="L91" s="4"/>
      <c r="M91" s="4"/>
    </row>
    <row r="92" spans="1:13">
      <c r="A92" s="6" t="s">
        <v>147</v>
      </c>
      <c r="B92" s="46" t="s">
        <v>112</v>
      </c>
      <c r="C92" s="31">
        <v>28881.382399999999</v>
      </c>
      <c r="D92" s="31">
        <v>20035.5</v>
      </c>
      <c r="E92" s="46"/>
      <c r="F92" s="36">
        <v>0.14314849166470253</v>
      </c>
      <c r="G92" s="36">
        <v>9.9304512679702875E-2</v>
      </c>
      <c r="H92" s="4"/>
      <c r="L92" s="4"/>
      <c r="M92" s="4"/>
    </row>
    <row r="93" spans="1:13">
      <c r="A93" s="6" t="s">
        <v>148</v>
      </c>
      <c r="B93" s="46" t="s">
        <v>114</v>
      </c>
      <c r="C93" s="31">
        <v>38749.200117559994</v>
      </c>
      <c r="D93" s="31">
        <v>28881.382399999999</v>
      </c>
      <c r="E93" s="46"/>
      <c r="F93" s="36">
        <v>0.19205761944561306</v>
      </c>
      <c r="G93" s="36">
        <v>0.14314849166470253</v>
      </c>
      <c r="H93" s="4"/>
      <c r="L93" s="4"/>
      <c r="M93" s="4"/>
    </row>
    <row r="94" spans="1:13">
      <c r="A94" s="6" t="s">
        <v>149</v>
      </c>
      <c r="B94" s="46" t="s">
        <v>116</v>
      </c>
      <c r="C94" s="31">
        <v>30356.65</v>
      </c>
      <c r="D94" s="31">
        <v>38749.200117559994</v>
      </c>
      <c r="E94" s="46"/>
      <c r="F94" s="36">
        <v>0.15046054926696625</v>
      </c>
      <c r="G94" s="36">
        <v>0.19205761944561306</v>
      </c>
      <c r="H94" s="4"/>
      <c r="L94" s="4"/>
      <c r="M94" s="4"/>
    </row>
    <row r="95" spans="1:13">
      <c r="A95" s="6" t="s">
        <v>150</v>
      </c>
      <c r="B95" s="46" t="s">
        <v>118</v>
      </c>
      <c r="C95" s="31">
        <v>23451.428199999998</v>
      </c>
      <c r="D95" s="31">
        <v>30356.65</v>
      </c>
      <c r="E95" s="46"/>
      <c r="F95" s="36">
        <v>0.116235314768488</v>
      </c>
      <c r="G95" s="36">
        <v>0.15046054926696625</v>
      </c>
      <c r="H95" s="4"/>
      <c r="L95" s="4"/>
      <c r="M95" s="4"/>
    </row>
    <row r="96" spans="1:13">
      <c r="A96" s="6" t="s">
        <v>151</v>
      </c>
      <c r="B96" s="46" t="s">
        <v>120</v>
      </c>
      <c r="C96" s="31">
        <v>60041.542000000001</v>
      </c>
      <c r="D96" s="31">
        <v>59546.020199999999</v>
      </c>
      <c r="E96" s="46"/>
      <c r="F96" s="36">
        <v>0.29759157839075207</v>
      </c>
      <c r="G96" s="36">
        <v>0.29513556027934135</v>
      </c>
      <c r="H96" s="4"/>
      <c r="L96" s="4"/>
      <c r="M96" s="4"/>
    </row>
    <row r="97" spans="1:14">
      <c r="A97" s="6" t="s">
        <v>152</v>
      </c>
      <c r="B97" s="46" t="s">
        <v>122</v>
      </c>
      <c r="C97" s="31">
        <v>242.5</v>
      </c>
      <c r="D97" s="31">
        <v>24189.45</v>
      </c>
      <c r="E97" s="46"/>
      <c r="F97" s="36">
        <v>1.2019337837751965E-3</v>
      </c>
      <c r="G97" s="36">
        <v>0.11989326666367392</v>
      </c>
      <c r="H97" s="4"/>
      <c r="L97" s="4"/>
      <c r="M97" s="4"/>
    </row>
    <row r="98" spans="1:14">
      <c r="A98" s="6" t="s">
        <v>153</v>
      </c>
      <c r="B98" s="47" t="s">
        <v>6</v>
      </c>
      <c r="C98" s="35">
        <v>201758.20271755999</v>
      </c>
      <c r="D98" s="35">
        <v>201758.20271755999</v>
      </c>
      <c r="E98" s="25"/>
      <c r="F98" s="39">
        <v>1</v>
      </c>
      <c r="G98" s="39">
        <v>1</v>
      </c>
      <c r="H98" s="4"/>
      <c r="L98" s="4"/>
      <c r="M98" s="4"/>
    </row>
    <row r="99" spans="1:14" hidden="1" outlineLevel="1">
      <c r="A99" s="6" t="s">
        <v>154</v>
      </c>
      <c r="B99" s="48" t="s">
        <v>125</v>
      </c>
      <c r="C99" s="35"/>
      <c r="D99" s="35"/>
      <c r="E99" s="25"/>
      <c r="F99" s="37">
        <v>0</v>
      </c>
      <c r="G99" s="37">
        <v>0</v>
      </c>
      <c r="H99" s="4"/>
      <c r="L99" s="4"/>
      <c r="M99" s="4"/>
    </row>
    <row r="100" spans="1:14" hidden="1" outlineLevel="1">
      <c r="A100" s="6" t="s">
        <v>155</v>
      </c>
      <c r="B100" s="48" t="s">
        <v>127</v>
      </c>
      <c r="C100" s="35"/>
      <c r="D100" s="35"/>
      <c r="E100" s="25"/>
      <c r="F100" s="37">
        <v>0</v>
      </c>
      <c r="G100" s="37">
        <v>0</v>
      </c>
      <c r="H100" s="4"/>
      <c r="L100" s="4"/>
      <c r="M100" s="4"/>
    </row>
    <row r="101" spans="1:14" hidden="1" outlineLevel="1">
      <c r="A101" s="6" t="s">
        <v>156</v>
      </c>
      <c r="B101" s="48" t="s">
        <v>129</v>
      </c>
      <c r="C101" s="35"/>
      <c r="D101" s="35"/>
      <c r="E101" s="25"/>
      <c r="F101" s="37">
        <v>0</v>
      </c>
      <c r="G101" s="37">
        <v>0</v>
      </c>
      <c r="H101" s="4"/>
      <c r="L101" s="4"/>
      <c r="M101" s="4"/>
    </row>
    <row r="102" spans="1:14" hidden="1" outlineLevel="1">
      <c r="A102" s="6" t="s">
        <v>157</v>
      </c>
      <c r="B102" s="48" t="s">
        <v>131</v>
      </c>
      <c r="C102" s="35"/>
      <c r="D102" s="35"/>
      <c r="E102" s="25"/>
      <c r="F102" s="37">
        <v>0</v>
      </c>
      <c r="G102" s="37">
        <v>0</v>
      </c>
      <c r="H102" s="4"/>
      <c r="L102" s="4"/>
      <c r="M102" s="4"/>
    </row>
    <row r="103" spans="1:14" hidden="1" outlineLevel="1">
      <c r="A103" s="6" t="s">
        <v>158</v>
      </c>
      <c r="B103" s="48" t="s">
        <v>133</v>
      </c>
      <c r="C103" s="35"/>
      <c r="D103" s="35"/>
      <c r="E103" s="25"/>
      <c r="F103" s="37">
        <v>0</v>
      </c>
      <c r="G103" s="37">
        <v>0</v>
      </c>
      <c r="H103" s="4"/>
      <c r="L103" s="4"/>
      <c r="M103" s="4"/>
    </row>
    <row r="104" spans="1:14" hidden="1" outlineLevel="1">
      <c r="A104" s="6" t="s">
        <v>159</v>
      </c>
      <c r="B104" s="48"/>
      <c r="C104" s="35"/>
      <c r="D104" s="35"/>
      <c r="E104" s="25"/>
      <c r="F104" s="37"/>
      <c r="G104" s="37"/>
      <c r="H104" s="4"/>
      <c r="L104" s="4"/>
      <c r="M104" s="4"/>
    </row>
    <row r="105" spans="1:14" hidden="1" outlineLevel="1">
      <c r="A105" s="6" t="s">
        <v>160</v>
      </c>
      <c r="B105" s="48"/>
      <c r="C105" s="35"/>
      <c r="D105" s="35"/>
      <c r="E105" s="25"/>
      <c r="F105" s="37"/>
      <c r="G105" s="37"/>
      <c r="H105" s="4"/>
      <c r="L105" s="4"/>
      <c r="M105" s="4"/>
    </row>
    <row r="106" spans="1:14" hidden="1" outlineLevel="1">
      <c r="A106" s="6" t="s">
        <v>161</v>
      </c>
      <c r="B106" s="47"/>
      <c r="C106" s="35"/>
      <c r="D106" s="35"/>
      <c r="E106" s="25"/>
      <c r="F106" s="37">
        <v>0</v>
      </c>
      <c r="G106" s="37">
        <v>0</v>
      </c>
      <c r="H106" s="4"/>
      <c r="L106" s="4"/>
      <c r="M106" s="4"/>
    </row>
    <row r="107" spans="1:14" hidden="1" outlineLevel="1">
      <c r="A107" s="6" t="s">
        <v>162</v>
      </c>
      <c r="B107" s="48"/>
      <c r="C107" s="35"/>
      <c r="D107" s="35"/>
      <c r="E107" s="25"/>
      <c r="F107" s="37">
        <v>0</v>
      </c>
      <c r="G107" s="37">
        <v>0</v>
      </c>
      <c r="H107" s="4"/>
      <c r="L107" s="4"/>
      <c r="M107" s="4"/>
    </row>
    <row r="108" spans="1:14" hidden="1" outlineLevel="1">
      <c r="A108" s="6" t="s">
        <v>163</v>
      </c>
      <c r="B108" s="48"/>
      <c r="C108" s="35"/>
      <c r="D108" s="35"/>
      <c r="E108" s="25"/>
      <c r="F108" s="37">
        <v>0</v>
      </c>
      <c r="G108" s="37">
        <v>0</v>
      </c>
      <c r="H108" s="4"/>
      <c r="L108" s="4"/>
      <c r="M108" s="4"/>
    </row>
    <row r="109" spans="1:14" ht="15" customHeight="1" collapsed="1">
      <c r="A109" s="27"/>
      <c r="B109" s="28" t="s">
        <v>164</v>
      </c>
      <c r="C109" s="30" t="s">
        <v>165</v>
      </c>
      <c r="D109" s="30" t="s">
        <v>166</v>
      </c>
      <c r="E109" s="29"/>
      <c r="F109" s="30" t="s">
        <v>167</v>
      </c>
      <c r="G109" s="30" t="s">
        <v>168</v>
      </c>
      <c r="H109" s="4"/>
      <c r="L109" s="4"/>
      <c r="M109" s="4"/>
    </row>
    <row r="110" spans="1:14" s="49" customFormat="1">
      <c r="A110" s="6" t="s">
        <v>169</v>
      </c>
      <c r="B110" s="25" t="s">
        <v>170</v>
      </c>
      <c r="C110" s="31">
        <v>7981.19683741258</v>
      </c>
      <c r="D110" s="31">
        <v>7981.19683741258</v>
      </c>
      <c r="E110" s="37"/>
      <c r="F110" s="36">
        <v>3.7184276483764052E-2</v>
      </c>
      <c r="G110" s="36">
        <v>3.7184276483764052E-2</v>
      </c>
      <c r="H110" s="4"/>
      <c r="I110" s="6"/>
      <c r="J110" s="6"/>
      <c r="K110" s="6"/>
      <c r="L110" s="4"/>
      <c r="M110" s="4"/>
      <c r="N110" s="4"/>
    </row>
    <row r="111" spans="1:14" s="49" customFormat="1">
      <c r="A111" s="6" t="s">
        <v>171</v>
      </c>
      <c r="B111" s="25" t="s">
        <v>172</v>
      </c>
      <c r="C111" s="6"/>
      <c r="D111" s="6"/>
      <c r="E111" s="37"/>
      <c r="F111" s="36">
        <v>0</v>
      </c>
      <c r="G111" s="36">
        <v>0</v>
      </c>
      <c r="H111" s="4"/>
      <c r="I111" s="6"/>
      <c r="J111" s="6"/>
      <c r="K111" s="6"/>
      <c r="L111" s="4"/>
      <c r="M111" s="4"/>
      <c r="N111" s="4"/>
    </row>
    <row r="112" spans="1:14" s="49" customFormat="1">
      <c r="A112" s="6" t="s">
        <v>173</v>
      </c>
      <c r="B112" s="25" t="s">
        <v>174</v>
      </c>
      <c r="C112" s="6"/>
      <c r="D112" s="6"/>
      <c r="E112" s="37"/>
      <c r="F112" s="36">
        <v>0</v>
      </c>
      <c r="G112" s="36">
        <v>0</v>
      </c>
      <c r="H112" s="4"/>
      <c r="I112" s="6"/>
      <c r="J112" s="6"/>
      <c r="K112" s="6"/>
      <c r="L112" s="4"/>
      <c r="M112" s="4"/>
      <c r="N112" s="4"/>
    </row>
    <row r="113" spans="1:14" s="49" customFormat="1">
      <c r="A113" s="6" t="s">
        <v>175</v>
      </c>
      <c r="B113" s="25" t="s">
        <v>9</v>
      </c>
      <c r="C113" s="31">
        <v>206657.82782930235</v>
      </c>
      <c r="D113" s="31">
        <v>206657.82782930235</v>
      </c>
      <c r="E113" s="37"/>
      <c r="F113" s="36">
        <v>0.96281572351623601</v>
      </c>
      <c r="G113" s="36">
        <v>0.96281572351623601</v>
      </c>
      <c r="H113" s="4"/>
      <c r="I113" s="6"/>
      <c r="J113" s="6"/>
      <c r="K113" s="6"/>
      <c r="L113" s="4"/>
      <c r="M113" s="4"/>
      <c r="N113" s="4"/>
    </row>
    <row r="114" spans="1:14" s="49" customFormat="1">
      <c r="A114" s="6" t="s">
        <v>176</v>
      </c>
      <c r="B114" s="25" t="s">
        <v>177</v>
      </c>
      <c r="C114" s="6"/>
      <c r="D114" s="6"/>
      <c r="E114" s="37"/>
      <c r="F114" s="36">
        <v>0</v>
      </c>
      <c r="G114" s="36">
        <v>0</v>
      </c>
      <c r="H114" s="4"/>
      <c r="I114" s="6"/>
      <c r="J114" s="6"/>
      <c r="K114" s="6"/>
      <c r="L114" s="4"/>
      <c r="M114" s="4"/>
      <c r="N114" s="4"/>
    </row>
    <row r="115" spans="1:14" s="49" customFormat="1">
      <c r="A115" s="6" t="s">
        <v>178</v>
      </c>
      <c r="B115" s="25" t="s">
        <v>179</v>
      </c>
      <c r="C115" s="6"/>
      <c r="D115" s="6"/>
      <c r="E115" s="25"/>
      <c r="F115" s="36">
        <v>0</v>
      </c>
      <c r="G115" s="36">
        <v>0</v>
      </c>
      <c r="H115" s="4"/>
      <c r="I115" s="6"/>
      <c r="J115" s="6"/>
      <c r="K115" s="6"/>
      <c r="L115" s="4"/>
      <c r="M115" s="4"/>
      <c r="N115" s="4"/>
    </row>
    <row r="116" spans="1:14">
      <c r="A116" s="6" t="s">
        <v>180</v>
      </c>
      <c r="B116" s="25" t="s">
        <v>181</v>
      </c>
      <c r="E116" s="25"/>
      <c r="F116" s="36">
        <v>0</v>
      </c>
      <c r="G116" s="36">
        <v>0</v>
      </c>
      <c r="H116" s="4"/>
      <c r="L116" s="4"/>
      <c r="M116" s="4"/>
    </row>
    <row r="117" spans="1:14">
      <c r="A117" s="6" t="s">
        <v>182</v>
      </c>
      <c r="B117" s="25" t="s">
        <v>183</v>
      </c>
      <c r="E117" s="25"/>
      <c r="F117" s="36">
        <v>0</v>
      </c>
      <c r="G117" s="36">
        <v>0</v>
      </c>
      <c r="H117" s="4"/>
      <c r="L117" s="4"/>
      <c r="M117" s="4"/>
    </row>
    <row r="118" spans="1:14">
      <c r="A118" s="6" t="s">
        <v>184</v>
      </c>
      <c r="B118" s="25" t="s">
        <v>185</v>
      </c>
      <c r="E118" s="25"/>
      <c r="F118" s="36">
        <v>0</v>
      </c>
      <c r="G118" s="36">
        <v>0</v>
      </c>
      <c r="H118" s="4"/>
      <c r="L118" s="4"/>
      <c r="M118" s="4"/>
    </row>
    <row r="119" spans="1:14">
      <c r="A119" s="6" t="s">
        <v>186</v>
      </c>
      <c r="B119" s="25" t="s">
        <v>187</v>
      </c>
      <c r="E119" s="25"/>
      <c r="F119" s="36">
        <v>0</v>
      </c>
      <c r="G119" s="36">
        <v>0</v>
      </c>
      <c r="H119" s="4"/>
      <c r="L119" s="4"/>
      <c r="M119" s="4"/>
    </row>
    <row r="120" spans="1:14">
      <c r="A120" s="6" t="s">
        <v>188</v>
      </c>
      <c r="B120" s="25" t="s">
        <v>189</v>
      </c>
      <c r="E120" s="25"/>
      <c r="F120" s="36">
        <v>0</v>
      </c>
      <c r="G120" s="36">
        <v>0</v>
      </c>
      <c r="H120" s="4"/>
      <c r="L120" s="4"/>
      <c r="M120" s="4"/>
    </row>
    <row r="121" spans="1:14">
      <c r="A121" s="6" t="s">
        <v>190</v>
      </c>
      <c r="B121" s="25" t="s">
        <v>191</v>
      </c>
      <c r="E121" s="25"/>
      <c r="F121" s="36">
        <v>0</v>
      </c>
      <c r="G121" s="36">
        <v>0</v>
      </c>
      <c r="H121" s="4"/>
      <c r="L121" s="4"/>
      <c r="M121" s="4"/>
    </row>
    <row r="122" spans="1:14">
      <c r="A122" s="6" t="s">
        <v>192</v>
      </c>
      <c r="B122" s="25" t="s">
        <v>193</v>
      </c>
      <c r="E122" s="25"/>
      <c r="F122" s="36">
        <v>0</v>
      </c>
      <c r="G122" s="36">
        <v>0</v>
      </c>
      <c r="H122" s="4"/>
      <c r="L122" s="4"/>
      <c r="M122" s="4"/>
    </row>
    <row r="123" spans="1:14">
      <c r="A123" s="6" t="s">
        <v>194</v>
      </c>
      <c r="B123" s="25" t="s">
        <v>195</v>
      </c>
      <c r="E123" s="25"/>
      <c r="F123" s="36">
        <v>0</v>
      </c>
      <c r="G123" s="36">
        <v>0</v>
      </c>
      <c r="H123" s="4"/>
      <c r="L123" s="4"/>
      <c r="M123" s="4"/>
    </row>
    <row r="124" spans="1:14">
      <c r="A124" s="6" t="s">
        <v>196</v>
      </c>
      <c r="B124" s="25" t="s">
        <v>4</v>
      </c>
      <c r="E124" s="25"/>
      <c r="F124" s="36">
        <v>0</v>
      </c>
      <c r="G124" s="36">
        <v>0</v>
      </c>
      <c r="H124" s="4"/>
      <c r="L124" s="4"/>
      <c r="M124" s="4"/>
    </row>
    <row r="125" spans="1:14">
      <c r="A125" s="6" t="s">
        <v>197</v>
      </c>
      <c r="B125" s="47" t="s">
        <v>6</v>
      </c>
      <c r="C125" s="50">
        <v>214639.02466671492</v>
      </c>
      <c r="D125" s="50">
        <v>214639.02466671492</v>
      </c>
      <c r="E125" s="25"/>
      <c r="F125" s="36">
        <v>1</v>
      </c>
      <c r="G125" s="36">
        <v>1</v>
      </c>
      <c r="H125" s="4"/>
      <c r="L125" s="4"/>
      <c r="M125" s="4"/>
    </row>
    <row r="126" spans="1:14" hidden="1" outlineLevel="1">
      <c r="A126" s="6" t="s">
        <v>198</v>
      </c>
      <c r="B126" s="40" t="s">
        <v>94</v>
      </c>
      <c r="E126" s="25"/>
      <c r="F126" s="37">
        <v>0</v>
      </c>
      <c r="G126" s="37">
        <v>0</v>
      </c>
      <c r="H126" s="4"/>
      <c r="L126" s="4"/>
      <c r="M126" s="4"/>
    </row>
    <row r="127" spans="1:14" hidden="1" outlineLevel="1">
      <c r="A127" s="6" t="s">
        <v>199</v>
      </c>
      <c r="B127" s="40" t="s">
        <v>94</v>
      </c>
      <c r="E127" s="25"/>
      <c r="F127" s="37">
        <v>0</v>
      </c>
      <c r="G127" s="37">
        <v>0</v>
      </c>
      <c r="H127" s="4"/>
      <c r="L127" s="4"/>
      <c r="M127" s="4"/>
    </row>
    <row r="128" spans="1:14" hidden="1" outlineLevel="1">
      <c r="A128" s="6" t="s">
        <v>200</v>
      </c>
      <c r="B128" s="40" t="s">
        <v>94</v>
      </c>
      <c r="E128" s="25"/>
      <c r="F128" s="37">
        <v>0</v>
      </c>
      <c r="G128" s="37">
        <v>0</v>
      </c>
      <c r="H128" s="4"/>
      <c r="L128" s="4"/>
      <c r="M128" s="4"/>
    </row>
    <row r="129" spans="1:14" hidden="1" outlineLevel="1">
      <c r="A129" s="6" t="s">
        <v>201</v>
      </c>
      <c r="B129" s="40" t="s">
        <v>94</v>
      </c>
      <c r="E129" s="25"/>
      <c r="F129" s="37">
        <v>0</v>
      </c>
      <c r="G129" s="37">
        <v>0</v>
      </c>
      <c r="H129" s="4"/>
      <c r="L129" s="4"/>
      <c r="M129" s="4"/>
    </row>
    <row r="130" spans="1:14" hidden="1" outlineLevel="1">
      <c r="A130" s="6" t="s">
        <v>202</v>
      </c>
      <c r="B130" s="40" t="s">
        <v>94</v>
      </c>
      <c r="E130" s="25"/>
      <c r="F130" s="37">
        <v>0</v>
      </c>
      <c r="G130" s="37">
        <v>0</v>
      </c>
      <c r="H130" s="4"/>
      <c r="L130" s="4"/>
      <c r="M130" s="4"/>
    </row>
    <row r="131" spans="1:14" hidden="1" outlineLevel="1">
      <c r="A131" s="6" t="s">
        <v>203</v>
      </c>
      <c r="B131" s="40" t="s">
        <v>94</v>
      </c>
      <c r="E131" s="25"/>
      <c r="F131" s="37">
        <v>0</v>
      </c>
      <c r="G131" s="37">
        <v>0</v>
      </c>
      <c r="H131" s="4"/>
      <c r="L131" s="4"/>
      <c r="M131" s="4"/>
    </row>
    <row r="132" spans="1:14" hidden="1" outlineLevel="1">
      <c r="A132" s="6" t="s">
        <v>204</v>
      </c>
      <c r="B132" s="40" t="s">
        <v>94</v>
      </c>
      <c r="E132" s="25"/>
      <c r="F132" s="37">
        <v>0</v>
      </c>
      <c r="G132" s="37">
        <v>0</v>
      </c>
      <c r="H132" s="4"/>
      <c r="L132" s="4"/>
      <c r="M132" s="4"/>
    </row>
    <row r="133" spans="1:14" hidden="1" outlineLevel="1">
      <c r="A133" s="6" t="s">
        <v>205</v>
      </c>
      <c r="B133" s="40" t="s">
        <v>94</v>
      </c>
      <c r="E133" s="25"/>
      <c r="F133" s="37">
        <v>0</v>
      </c>
      <c r="G133" s="37">
        <v>0</v>
      </c>
      <c r="H133" s="4"/>
      <c r="L133" s="4"/>
      <c r="M133" s="4"/>
    </row>
    <row r="134" spans="1:14" hidden="1" outlineLevel="1">
      <c r="A134" s="6" t="s">
        <v>206</v>
      </c>
      <c r="B134" s="40" t="s">
        <v>94</v>
      </c>
      <c r="C134" s="41"/>
      <c r="D134" s="41"/>
      <c r="E134" s="41"/>
      <c r="F134" s="37">
        <v>0</v>
      </c>
      <c r="G134" s="37">
        <v>0</v>
      </c>
      <c r="H134" s="4"/>
      <c r="L134" s="4"/>
      <c r="M134" s="4"/>
    </row>
    <row r="135" spans="1:14" ht="15" customHeight="1" collapsed="1">
      <c r="A135" s="27"/>
      <c r="B135" s="28" t="s">
        <v>207</v>
      </c>
      <c r="C135" s="30" t="s">
        <v>165</v>
      </c>
      <c r="D135" s="30" t="s">
        <v>166</v>
      </c>
      <c r="E135" s="29"/>
      <c r="F135" s="30" t="s">
        <v>167</v>
      </c>
      <c r="G135" s="30" t="s">
        <v>168</v>
      </c>
      <c r="H135" s="4"/>
      <c r="L135" s="4"/>
      <c r="M135" s="4"/>
    </row>
    <row r="136" spans="1:14" s="49" customFormat="1">
      <c r="A136" s="6" t="s">
        <v>208</v>
      </c>
      <c r="B136" s="25" t="s">
        <v>170</v>
      </c>
      <c r="C136" s="31">
        <v>133988.95259999999</v>
      </c>
      <c r="D136" s="31">
        <v>8193.3276000000005</v>
      </c>
      <c r="E136" s="37"/>
      <c r="F136" s="36">
        <v>0.66410659291791108</v>
      </c>
      <c r="G136" s="36">
        <v>4.0609638119495875E-2</v>
      </c>
      <c r="H136" s="4"/>
      <c r="I136" s="6"/>
      <c r="J136" s="6"/>
      <c r="K136" s="6"/>
      <c r="L136" s="4"/>
      <c r="M136" s="4"/>
      <c r="N136" s="4"/>
    </row>
    <row r="137" spans="1:14" s="49" customFormat="1">
      <c r="A137" s="6" t="s">
        <v>209</v>
      </c>
      <c r="B137" s="25" t="s">
        <v>172</v>
      </c>
      <c r="C137" s="31"/>
      <c r="D137" s="31"/>
      <c r="E137" s="37"/>
      <c r="F137" s="36">
        <v>0</v>
      </c>
      <c r="G137" s="36">
        <v>0</v>
      </c>
      <c r="H137" s="4"/>
      <c r="I137" s="6"/>
      <c r="J137" s="6"/>
      <c r="K137" s="6"/>
      <c r="L137" s="4"/>
      <c r="M137" s="4"/>
      <c r="N137" s="4"/>
    </row>
    <row r="138" spans="1:14" s="49" customFormat="1">
      <c r="A138" s="6" t="s">
        <v>210</v>
      </c>
      <c r="B138" s="25" t="s">
        <v>174</v>
      </c>
      <c r="C138" s="31">
        <v>8133.5</v>
      </c>
      <c r="D138" s="31">
        <v>0</v>
      </c>
      <c r="E138" s="37"/>
      <c r="F138" s="36">
        <v>4.0313106929218807E-2</v>
      </c>
      <c r="G138" s="36">
        <v>0</v>
      </c>
      <c r="H138" s="4"/>
      <c r="I138" s="6"/>
      <c r="J138" s="6"/>
      <c r="K138" s="6"/>
      <c r="L138" s="4"/>
      <c r="M138" s="4"/>
      <c r="N138" s="4"/>
    </row>
    <row r="139" spans="1:14" s="49" customFormat="1">
      <c r="A139" s="6" t="s">
        <v>211</v>
      </c>
      <c r="B139" s="25" t="s">
        <v>9</v>
      </c>
      <c r="C139" s="31">
        <v>59422</v>
      </c>
      <c r="D139" s="31">
        <v>193564.87511756</v>
      </c>
      <c r="E139" s="37"/>
      <c r="F139" s="36">
        <v>0.29452086309067926</v>
      </c>
      <c r="G139" s="36">
        <v>0.95939036188050419</v>
      </c>
      <c r="H139" s="4"/>
      <c r="I139" s="6"/>
      <c r="J139" s="6"/>
      <c r="K139" s="6"/>
      <c r="L139" s="4"/>
      <c r="M139" s="4"/>
      <c r="N139" s="4"/>
    </row>
    <row r="140" spans="1:14" s="49" customFormat="1">
      <c r="A140" s="6" t="s">
        <v>212</v>
      </c>
      <c r="B140" s="25" t="s">
        <v>177</v>
      </c>
      <c r="C140" s="72"/>
      <c r="D140" s="72"/>
      <c r="E140" s="37"/>
      <c r="F140" s="36">
        <v>0</v>
      </c>
      <c r="G140" s="36">
        <v>0</v>
      </c>
      <c r="H140" s="4"/>
      <c r="I140" s="6"/>
      <c r="J140" s="6"/>
      <c r="K140" s="6"/>
      <c r="L140" s="4"/>
      <c r="M140" s="4"/>
      <c r="N140" s="4"/>
    </row>
    <row r="141" spans="1:14" s="49" customFormat="1">
      <c r="A141" s="6" t="s">
        <v>213</v>
      </c>
      <c r="B141" s="25" t="s">
        <v>179</v>
      </c>
      <c r="D141" s="72"/>
      <c r="E141" s="25"/>
      <c r="F141" s="36">
        <v>0</v>
      </c>
      <c r="G141" s="36">
        <v>0</v>
      </c>
      <c r="H141" s="4"/>
      <c r="I141" s="6"/>
      <c r="J141" s="6"/>
      <c r="K141" s="6"/>
      <c r="L141" s="4"/>
      <c r="M141" s="4"/>
      <c r="N141" s="4"/>
    </row>
    <row r="142" spans="1:14">
      <c r="A142" s="6" t="s">
        <v>214</v>
      </c>
      <c r="B142" s="25" t="s">
        <v>181</v>
      </c>
      <c r="C142" s="72"/>
      <c r="D142" s="72"/>
      <c r="E142" s="25"/>
      <c r="F142" s="36">
        <v>0</v>
      </c>
      <c r="G142" s="36">
        <v>0</v>
      </c>
      <c r="H142" s="4"/>
      <c r="L142" s="4"/>
      <c r="M142" s="4"/>
    </row>
    <row r="143" spans="1:14">
      <c r="A143" s="6" t="s">
        <v>215</v>
      </c>
      <c r="B143" s="25" t="s">
        <v>183</v>
      </c>
      <c r="C143" s="72"/>
      <c r="D143" s="72"/>
      <c r="E143" s="25"/>
      <c r="F143" s="36">
        <v>0</v>
      </c>
      <c r="G143" s="36">
        <v>0</v>
      </c>
      <c r="H143" s="4"/>
      <c r="L143" s="4"/>
      <c r="M143" s="4"/>
    </row>
    <row r="144" spans="1:14">
      <c r="A144" s="6" t="s">
        <v>216</v>
      </c>
      <c r="B144" s="25" t="s">
        <v>185</v>
      </c>
      <c r="C144" s="72"/>
      <c r="D144" s="72"/>
      <c r="E144" s="25"/>
      <c r="F144" s="36">
        <v>0</v>
      </c>
      <c r="G144" s="36">
        <v>0</v>
      </c>
      <c r="H144" s="4"/>
      <c r="L144" s="4"/>
      <c r="M144" s="4"/>
    </row>
    <row r="145" spans="1:13">
      <c r="A145" s="6" t="s">
        <v>217</v>
      </c>
      <c r="B145" s="25" t="s">
        <v>187</v>
      </c>
      <c r="C145" s="72"/>
      <c r="D145" s="72"/>
      <c r="E145" s="25"/>
      <c r="F145" s="36">
        <v>0</v>
      </c>
      <c r="G145" s="36">
        <v>0</v>
      </c>
      <c r="H145" s="4"/>
      <c r="L145" s="4"/>
      <c r="M145" s="4"/>
    </row>
    <row r="146" spans="1:13">
      <c r="A146" s="6" t="s">
        <v>218</v>
      </c>
      <c r="B146" s="25" t="s">
        <v>189</v>
      </c>
      <c r="C146" s="72"/>
      <c r="D146" s="72"/>
      <c r="E146" s="25"/>
      <c r="F146" s="36">
        <v>0</v>
      </c>
      <c r="G146" s="36">
        <v>0</v>
      </c>
      <c r="H146" s="4"/>
      <c r="L146" s="4"/>
      <c r="M146" s="4"/>
    </row>
    <row r="147" spans="1:13">
      <c r="A147" s="6" t="s">
        <v>219</v>
      </c>
      <c r="B147" s="25" t="s">
        <v>191</v>
      </c>
      <c r="C147" s="72"/>
      <c r="D147" s="72"/>
      <c r="E147" s="25"/>
      <c r="F147" s="36">
        <v>0</v>
      </c>
      <c r="G147" s="36">
        <v>0</v>
      </c>
      <c r="H147" s="4"/>
      <c r="L147" s="4"/>
      <c r="M147" s="4"/>
    </row>
    <row r="148" spans="1:13">
      <c r="A148" s="6" t="s">
        <v>220</v>
      </c>
      <c r="B148" s="25" t="s">
        <v>193</v>
      </c>
      <c r="C148" s="31">
        <v>213.75011756000001</v>
      </c>
      <c r="D148" s="31">
        <v>0</v>
      </c>
      <c r="E148" s="25"/>
      <c r="F148" s="36">
        <v>1.0594370621908613E-3</v>
      </c>
      <c r="G148" s="36">
        <v>0</v>
      </c>
      <c r="H148" s="4"/>
      <c r="L148" s="4"/>
      <c r="M148" s="4"/>
    </row>
    <row r="149" spans="1:13">
      <c r="A149" s="6" t="s">
        <v>221</v>
      </c>
      <c r="B149" s="25" t="s">
        <v>195</v>
      </c>
      <c r="C149" s="72"/>
      <c r="D149" s="31"/>
      <c r="E149" s="25"/>
      <c r="F149" s="36">
        <v>0</v>
      </c>
      <c r="G149" s="36">
        <v>0</v>
      </c>
      <c r="H149" s="4"/>
      <c r="L149" s="4"/>
      <c r="M149" s="4"/>
    </row>
    <row r="150" spans="1:13">
      <c r="A150" s="6" t="s">
        <v>222</v>
      </c>
      <c r="B150" s="25" t="s">
        <v>4</v>
      </c>
      <c r="C150" s="72"/>
      <c r="D150" s="72"/>
      <c r="E150" s="25"/>
      <c r="F150" s="36">
        <v>0</v>
      </c>
      <c r="G150" s="36">
        <v>0</v>
      </c>
      <c r="H150" s="4"/>
      <c r="L150" s="4"/>
      <c r="M150" s="4"/>
    </row>
    <row r="151" spans="1:13">
      <c r="A151" s="6" t="s">
        <v>223</v>
      </c>
      <c r="B151" s="47" t="s">
        <v>6</v>
      </c>
      <c r="C151" s="31">
        <v>201758.20271755999</v>
      </c>
      <c r="D151" s="31">
        <v>201758.20271755999</v>
      </c>
      <c r="E151" s="25"/>
      <c r="F151" s="36">
        <v>1</v>
      </c>
      <c r="G151" s="63">
        <v>1</v>
      </c>
      <c r="H151" s="4"/>
      <c r="L151" s="4"/>
      <c r="M151" s="4"/>
    </row>
    <row r="152" spans="1:13" hidden="1" outlineLevel="1">
      <c r="A152" s="6" t="s">
        <v>224</v>
      </c>
      <c r="B152" s="40" t="s">
        <v>94</v>
      </c>
      <c r="E152" s="25"/>
      <c r="F152" s="37">
        <v>0</v>
      </c>
      <c r="G152" s="37">
        <v>0</v>
      </c>
      <c r="H152" s="4"/>
      <c r="L152" s="4"/>
      <c r="M152" s="4"/>
    </row>
    <row r="153" spans="1:13" hidden="1" outlineLevel="1">
      <c r="A153" s="6" t="s">
        <v>225</v>
      </c>
      <c r="B153" s="40" t="s">
        <v>94</v>
      </c>
      <c r="E153" s="25"/>
      <c r="F153" s="37">
        <v>0</v>
      </c>
      <c r="G153" s="37">
        <v>0</v>
      </c>
      <c r="H153" s="4"/>
      <c r="L153" s="4"/>
      <c r="M153" s="4"/>
    </row>
    <row r="154" spans="1:13" hidden="1" outlineLevel="1">
      <c r="A154" s="6" t="s">
        <v>226</v>
      </c>
      <c r="B154" s="40" t="s">
        <v>94</v>
      </c>
      <c r="E154" s="25"/>
      <c r="F154" s="37">
        <v>0</v>
      </c>
      <c r="G154" s="37">
        <v>0</v>
      </c>
      <c r="H154" s="4"/>
      <c r="L154" s="4"/>
      <c r="M154" s="4"/>
    </row>
    <row r="155" spans="1:13" hidden="1" outlineLevel="1">
      <c r="A155" s="6" t="s">
        <v>227</v>
      </c>
      <c r="B155" s="40" t="s">
        <v>94</v>
      </c>
      <c r="E155" s="25"/>
      <c r="F155" s="37">
        <v>0</v>
      </c>
      <c r="G155" s="37">
        <v>0</v>
      </c>
      <c r="H155" s="4"/>
      <c r="L155" s="4"/>
      <c r="M155" s="4"/>
    </row>
    <row r="156" spans="1:13" hidden="1" outlineLevel="1">
      <c r="A156" s="6" t="s">
        <v>228</v>
      </c>
      <c r="B156" s="40" t="s">
        <v>94</v>
      </c>
      <c r="E156" s="25"/>
      <c r="F156" s="37">
        <v>0</v>
      </c>
      <c r="G156" s="37">
        <v>0</v>
      </c>
      <c r="H156" s="4"/>
      <c r="L156" s="4"/>
      <c r="M156" s="4"/>
    </row>
    <row r="157" spans="1:13" hidden="1" outlineLevel="1">
      <c r="A157" s="6" t="s">
        <v>229</v>
      </c>
      <c r="B157" s="40" t="s">
        <v>94</v>
      </c>
      <c r="E157" s="25"/>
      <c r="F157" s="37">
        <v>0</v>
      </c>
      <c r="G157" s="37">
        <v>0</v>
      </c>
      <c r="H157" s="4"/>
      <c r="L157" s="4"/>
      <c r="M157" s="4"/>
    </row>
    <row r="158" spans="1:13" hidden="1" outlineLevel="1">
      <c r="A158" s="6" t="s">
        <v>230</v>
      </c>
      <c r="B158" s="40" t="s">
        <v>94</v>
      </c>
      <c r="E158" s="25"/>
      <c r="F158" s="37">
        <v>0</v>
      </c>
      <c r="G158" s="37">
        <v>0</v>
      </c>
      <c r="H158" s="4"/>
      <c r="L158" s="4"/>
      <c r="M158" s="4"/>
    </row>
    <row r="159" spans="1:13" hidden="1" outlineLevel="1">
      <c r="A159" s="6" t="s">
        <v>231</v>
      </c>
      <c r="B159" s="40" t="s">
        <v>94</v>
      </c>
      <c r="E159" s="25"/>
      <c r="F159" s="37">
        <v>0</v>
      </c>
      <c r="G159" s="37">
        <v>0</v>
      </c>
      <c r="H159" s="4"/>
      <c r="L159" s="4"/>
      <c r="M159" s="4"/>
    </row>
    <row r="160" spans="1:13" hidden="1" outlineLevel="1">
      <c r="A160" s="6" t="s">
        <v>232</v>
      </c>
      <c r="B160" s="40" t="s">
        <v>94</v>
      </c>
      <c r="C160" s="41"/>
      <c r="D160" s="41"/>
      <c r="E160" s="41"/>
      <c r="F160" s="37">
        <v>0</v>
      </c>
      <c r="G160" s="37">
        <v>0</v>
      </c>
      <c r="H160" s="4"/>
      <c r="L160" s="4"/>
      <c r="M160" s="4"/>
    </row>
    <row r="161" spans="1:13" ht="15" customHeight="1" collapsed="1">
      <c r="A161" s="27"/>
      <c r="B161" s="28" t="s">
        <v>233</v>
      </c>
      <c r="C161" s="27" t="s">
        <v>53</v>
      </c>
      <c r="D161" s="27"/>
      <c r="E161" s="29"/>
      <c r="F161" s="30" t="s">
        <v>234</v>
      </c>
      <c r="G161" s="30"/>
      <c r="H161" s="4"/>
      <c r="L161" s="4"/>
      <c r="M161" s="4"/>
    </row>
    <row r="162" spans="1:13">
      <c r="A162" s="6" t="s">
        <v>235</v>
      </c>
      <c r="B162" s="4" t="s">
        <v>236</v>
      </c>
      <c r="C162" s="31">
        <v>145337.85871756001</v>
      </c>
      <c r="E162" s="51"/>
      <c r="F162" s="77">
        <v>0.72035662867703842</v>
      </c>
      <c r="G162" s="46"/>
      <c r="H162" s="4"/>
      <c r="L162" s="4"/>
      <c r="M162" s="4"/>
    </row>
    <row r="163" spans="1:13">
      <c r="A163" s="6" t="s">
        <v>237</v>
      </c>
      <c r="B163" s="4" t="s">
        <v>238</v>
      </c>
      <c r="C163" s="31">
        <v>56420.343999999997</v>
      </c>
      <c r="E163" s="51"/>
      <c r="F163" s="77">
        <v>0.27964337132296163</v>
      </c>
      <c r="G163" s="46"/>
      <c r="H163" s="4"/>
      <c r="L163" s="4"/>
      <c r="M163" s="4"/>
    </row>
    <row r="164" spans="1:13">
      <c r="A164" s="6" t="s">
        <v>239</v>
      </c>
      <c r="B164" s="4" t="s">
        <v>4</v>
      </c>
      <c r="E164" s="51"/>
      <c r="F164" s="77">
        <v>0</v>
      </c>
      <c r="G164" s="46"/>
      <c r="H164" s="4"/>
      <c r="L164" s="4"/>
      <c r="M164" s="4"/>
    </row>
    <row r="165" spans="1:13">
      <c r="A165" s="6" t="s">
        <v>240</v>
      </c>
      <c r="B165" s="52" t="s">
        <v>6</v>
      </c>
      <c r="C165" s="53">
        <v>201758.20271755999</v>
      </c>
      <c r="D165" s="4"/>
      <c r="E165" s="51"/>
      <c r="F165" s="77">
        <v>1</v>
      </c>
      <c r="G165" s="46"/>
      <c r="H165" s="4"/>
      <c r="L165" s="4"/>
      <c r="M165" s="4"/>
    </row>
    <row r="166" spans="1:13">
      <c r="A166" s="6" t="s">
        <v>241</v>
      </c>
      <c r="B166" s="4" t="s">
        <v>242</v>
      </c>
      <c r="C166" s="31"/>
      <c r="D166" s="4"/>
      <c r="E166" s="51"/>
      <c r="F166" s="77">
        <v>0</v>
      </c>
      <c r="G166" s="46"/>
      <c r="H166" s="4"/>
      <c r="L166" s="4"/>
      <c r="M166" s="4"/>
    </row>
    <row r="167" spans="1:13">
      <c r="A167" s="6" t="s">
        <v>243</v>
      </c>
      <c r="B167" s="4" t="s">
        <v>244</v>
      </c>
      <c r="C167" s="31">
        <v>201758.20271755999</v>
      </c>
      <c r="D167" s="4"/>
      <c r="E167" s="51"/>
      <c r="F167" s="77">
        <v>1</v>
      </c>
      <c r="G167" s="46"/>
      <c r="H167" s="4"/>
      <c r="L167" s="4"/>
      <c r="M167" s="4"/>
    </row>
    <row r="168" spans="1:13">
      <c r="A168" s="6" t="s">
        <v>245</v>
      </c>
      <c r="B168" s="52" t="s">
        <v>6</v>
      </c>
      <c r="C168" s="53">
        <v>201758.20271755999</v>
      </c>
      <c r="D168" s="4"/>
      <c r="E168" s="51"/>
      <c r="F168" s="77">
        <v>1</v>
      </c>
      <c r="G168" s="46"/>
      <c r="H168" s="4"/>
      <c r="L168" s="4"/>
      <c r="M168" s="4"/>
    </row>
    <row r="169" spans="1:13" hidden="1" outlineLevel="1">
      <c r="A169" s="6" t="s">
        <v>246</v>
      </c>
      <c r="B169" s="52"/>
      <c r="C169" s="4"/>
      <c r="D169" s="4"/>
      <c r="E169" s="51"/>
      <c r="F169" s="51"/>
      <c r="G169" s="46"/>
      <c r="H169" s="4"/>
      <c r="L169" s="4"/>
      <c r="M169" s="4"/>
    </row>
    <row r="170" spans="1:13" hidden="1" outlineLevel="1">
      <c r="A170" s="6" t="s">
        <v>247</v>
      </c>
      <c r="B170" s="52"/>
      <c r="C170" s="4"/>
      <c r="D170" s="4"/>
      <c r="E170" s="51"/>
      <c r="F170" s="51"/>
      <c r="G170" s="46"/>
      <c r="H170" s="4"/>
      <c r="L170" s="4"/>
      <c r="M170" s="4"/>
    </row>
    <row r="171" spans="1:13" ht="15" customHeight="1" collapsed="1">
      <c r="A171" s="27"/>
      <c r="B171" s="28" t="s">
        <v>248</v>
      </c>
      <c r="C171" s="27" t="s">
        <v>53</v>
      </c>
      <c r="D171" s="27"/>
      <c r="E171" s="29"/>
      <c r="F171" s="30" t="s">
        <v>249</v>
      </c>
      <c r="G171" s="30"/>
      <c r="H171" s="4"/>
      <c r="L171" s="4"/>
      <c r="M171" s="4"/>
    </row>
    <row r="172" spans="1:13" ht="15" customHeight="1">
      <c r="A172" s="6" t="s">
        <v>250</v>
      </c>
      <c r="B172" s="25" t="s">
        <v>251</v>
      </c>
      <c r="C172" s="31">
        <v>8683.7780646326391</v>
      </c>
      <c r="D172" s="21"/>
      <c r="E172" s="12"/>
      <c r="F172" s="36">
        <v>0.34577946797946169</v>
      </c>
      <c r="G172" s="37"/>
      <c r="H172" s="4"/>
      <c r="L172" s="4"/>
      <c r="M172" s="4"/>
    </row>
    <row r="173" spans="1:13">
      <c r="A173" s="6" t="s">
        <v>253</v>
      </c>
      <c r="B173" s="25" t="s">
        <v>254</v>
      </c>
      <c r="C173" s="31">
        <v>1107.3324</v>
      </c>
      <c r="E173" s="42"/>
      <c r="F173" s="36">
        <v>4.4092882763536914E-2</v>
      </c>
      <c r="G173" s="37"/>
      <c r="H173" s="4"/>
      <c r="L173" s="4"/>
      <c r="M173" s="4"/>
    </row>
    <row r="174" spans="1:13">
      <c r="A174" s="6" t="s">
        <v>255</v>
      </c>
      <c r="B174" s="25" t="s">
        <v>256</v>
      </c>
      <c r="E174" s="42"/>
      <c r="F174" s="36"/>
      <c r="G174" s="37"/>
      <c r="H174" s="4"/>
      <c r="L174" s="4"/>
      <c r="M174" s="4"/>
    </row>
    <row r="175" spans="1:13">
      <c r="A175" s="6" t="s">
        <v>257</v>
      </c>
      <c r="B175" s="25" t="s">
        <v>258</v>
      </c>
      <c r="C175" s="31">
        <v>15322.52082</v>
      </c>
      <c r="E175" s="42"/>
      <c r="F175" s="36">
        <v>0.61012764925700136</v>
      </c>
      <c r="G175" s="37"/>
      <c r="H175" s="4"/>
      <c r="I175" s="79"/>
      <c r="L175" s="4"/>
      <c r="M175" s="4"/>
    </row>
    <row r="176" spans="1:13">
      <c r="A176" s="6" t="s">
        <v>259</v>
      </c>
      <c r="B176" s="25" t="s">
        <v>4</v>
      </c>
      <c r="E176" s="42"/>
      <c r="F176" s="36">
        <v>0</v>
      </c>
      <c r="G176" s="37"/>
      <c r="H176" s="4"/>
      <c r="L176" s="4"/>
      <c r="M176" s="4"/>
    </row>
    <row r="177" spans="1:13">
      <c r="A177" s="6" t="s">
        <v>260</v>
      </c>
      <c r="B177" s="47" t="s">
        <v>6</v>
      </c>
      <c r="C177" s="31">
        <v>25113.63128463264</v>
      </c>
      <c r="E177" s="42"/>
      <c r="F177" s="39">
        <v>1</v>
      </c>
      <c r="G177" s="37"/>
      <c r="H177" s="4"/>
      <c r="L177" s="4"/>
      <c r="M177" s="4"/>
    </row>
    <row r="178" spans="1:13" hidden="1" outlineLevel="1">
      <c r="A178" s="6" t="s">
        <v>261</v>
      </c>
      <c r="B178" s="54" t="s">
        <v>262</v>
      </c>
      <c r="E178" s="42"/>
      <c r="F178" s="37">
        <v>0</v>
      </c>
      <c r="G178" s="37"/>
      <c r="H178" s="4"/>
      <c r="L178" s="4"/>
      <c r="M178" s="4"/>
    </row>
    <row r="179" spans="1:13" s="54" customFormat="1" ht="30" hidden="1" outlineLevel="1">
      <c r="A179" s="6" t="s">
        <v>263</v>
      </c>
      <c r="B179" s="54" t="s">
        <v>264</v>
      </c>
      <c r="F179" s="37">
        <v>0</v>
      </c>
    </row>
    <row r="180" spans="1:13" ht="30" hidden="1" outlineLevel="1">
      <c r="A180" s="6" t="s">
        <v>265</v>
      </c>
      <c r="B180" s="54" t="s">
        <v>266</v>
      </c>
      <c r="E180" s="42"/>
      <c r="F180" s="37">
        <v>0</v>
      </c>
      <c r="G180" s="37"/>
      <c r="H180" s="4"/>
      <c r="L180" s="4"/>
      <c r="M180" s="4"/>
    </row>
    <row r="181" spans="1:13" hidden="1" outlineLevel="1">
      <c r="A181" s="6" t="s">
        <v>267</v>
      </c>
      <c r="B181" s="54" t="s">
        <v>268</v>
      </c>
      <c r="E181" s="42"/>
      <c r="F181" s="37">
        <v>0</v>
      </c>
      <c r="G181" s="37"/>
      <c r="H181" s="4"/>
      <c r="L181" s="4"/>
      <c r="M181" s="4"/>
    </row>
    <row r="182" spans="1:13" s="54" customFormat="1" ht="30" hidden="1" outlineLevel="1">
      <c r="A182" s="6" t="s">
        <v>269</v>
      </c>
      <c r="B182" s="54" t="s">
        <v>270</v>
      </c>
      <c r="F182" s="37">
        <v>0</v>
      </c>
    </row>
    <row r="183" spans="1:13" ht="30" hidden="1" outlineLevel="1">
      <c r="A183" s="6" t="s">
        <v>271</v>
      </c>
      <c r="B183" s="54" t="s">
        <v>272</v>
      </c>
      <c r="E183" s="42"/>
      <c r="F183" s="37">
        <v>0</v>
      </c>
      <c r="G183" s="37"/>
      <c r="H183" s="4"/>
      <c r="L183" s="4"/>
      <c r="M183" s="4"/>
    </row>
    <row r="184" spans="1:13" hidden="1" outlineLevel="1">
      <c r="A184" s="6" t="s">
        <v>273</v>
      </c>
      <c r="B184" s="54" t="s">
        <v>274</v>
      </c>
      <c r="E184" s="42"/>
      <c r="F184" s="37">
        <v>0</v>
      </c>
      <c r="G184" s="37"/>
      <c r="H184" s="4"/>
      <c r="L184" s="4"/>
      <c r="M184" s="4"/>
    </row>
    <row r="185" spans="1:13" hidden="1" outlineLevel="1">
      <c r="A185" s="6" t="s">
        <v>275</v>
      </c>
      <c r="B185" s="54" t="s">
        <v>276</v>
      </c>
      <c r="E185" s="42"/>
      <c r="F185" s="37">
        <v>0</v>
      </c>
      <c r="G185" s="37"/>
      <c r="H185" s="4"/>
      <c r="L185" s="4"/>
      <c r="M185" s="4"/>
    </row>
    <row r="186" spans="1:13" hidden="1" outlineLevel="1">
      <c r="A186" s="6" t="s">
        <v>277</v>
      </c>
      <c r="B186" s="54"/>
      <c r="E186" s="42"/>
      <c r="F186" s="37"/>
      <c r="G186" s="37"/>
      <c r="H186" s="4"/>
      <c r="L186" s="4"/>
      <c r="M186" s="4"/>
    </row>
    <row r="187" spans="1:13" hidden="1" outlineLevel="1">
      <c r="A187" s="6" t="s">
        <v>278</v>
      </c>
      <c r="B187" s="54"/>
      <c r="E187" s="42"/>
      <c r="F187" s="37"/>
      <c r="G187" s="37"/>
      <c r="H187" s="4"/>
      <c r="L187" s="4"/>
      <c r="M187" s="4"/>
    </row>
    <row r="188" spans="1:13" hidden="1" outlineLevel="1">
      <c r="A188" s="6" t="s">
        <v>279</v>
      </c>
      <c r="B188" s="54"/>
      <c r="E188" s="42"/>
      <c r="F188" s="37"/>
      <c r="G188" s="37"/>
      <c r="H188" s="4"/>
      <c r="L188" s="4"/>
      <c r="M188" s="4"/>
    </row>
    <row r="189" spans="1:13" hidden="1" outlineLevel="1">
      <c r="A189" s="6" t="s">
        <v>280</v>
      </c>
      <c r="B189" s="40"/>
      <c r="E189" s="42"/>
      <c r="F189" s="37">
        <v>0</v>
      </c>
      <c r="G189" s="37"/>
      <c r="H189" s="4"/>
      <c r="L189" s="4"/>
      <c r="M189" s="4"/>
    </row>
    <row r="190" spans="1:13" ht="15" customHeight="1" collapsed="1">
      <c r="A190" s="27"/>
      <c r="B190" s="28" t="s">
        <v>281</v>
      </c>
      <c r="C190" s="27" t="s">
        <v>53</v>
      </c>
      <c r="D190" s="27"/>
      <c r="E190" s="29"/>
      <c r="F190" s="30" t="s">
        <v>249</v>
      </c>
      <c r="G190" s="30"/>
      <c r="H190" s="4"/>
      <c r="L190" s="4"/>
      <c r="M190" s="4"/>
    </row>
    <row r="191" spans="1:13">
      <c r="A191" s="6" t="s">
        <v>282</v>
      </c>
      <c r="B191" s="25" t="s">
        <v>283</v>
      </c>
      <c r="C191" s="31">
        <v>17022.286434632639</v>
      </c>
      <c r="E191" s="35"/>
      <c r="F191" s="36">
        <v>0.67781063764557226</v>
      </c>
      <c r="G191" s="37"/>
      <c r="H191" s="4"/>
      <c r="L191" s="4"/>
      <c r="M191" s="4"/>
    </row>
    <row r="192" spans="1:13">
      <c r="A192" s="6" t="s">
        <v>284</v>
      </c>
      <c r="B192" s="25" t="s">
        <v>285</v>
      </c>
      <c r="C192" s="31">
        <v>1455.8196</v>
      </c>
      <c r="E192" s="42"/>
      <c r="F192" s="36">
        <v>5.79692989635806E-2</v>
      </c>
      <c r="G192" s="42"/>
      <c r="H192" s="4"/>
      <c r="L192" s="4"/>
      <c r="M192" s="4"/>
    </row>
    <row r="193" spans="1:13">
      <c r="A193" s="6" t="s">
        <v>286</v>
      </c>
      <c r="B193" s="25" t="s">
        <v>287</v>
      </c>
      <c r="C193" s="31">
        <v>6635.5252499999997</v>
      </c>
      <c r="E193" s="42"/>
      <c r="F193" s="36">
        <v>0.26422006339084725</v>
      </c>
      <c r="G193" s="42"/>
      <c r="H193" s="4"/>
      <c r="L193" s="4"/>
      <c r="M193" s="4"/>
    </row>
    <row r="194" spans="1:13">
      <c r="A194" s="6" t="s">
        <v>288</v>
      </c>
      <c r="B194" s="25" t="s">
        <v>289</v>
      </c>
      <c r="C194" s="6">
        <v>0</v>
      </c>
      <c r="E194" s="42"/>
      <c r="F194" s="36">
        <v>0</v>
      </c>
      <c r="G194" s="42"/>
      <c r="H194" s="4"/>
      <c r="L194" s="4"/>
      <c r="M194" s="4"/>
    </row>
    <row r="195" spans="1:13">
      <c r="A195" s="6" t="s">
        <v>290</v>
      </c>
      <c r="B195" s="25" t="s">
        <v>291</v>
      </c>
      <c r="C195" s="6">
        <v>0</v>
      </c>
      <c r="E195" s="42"/>
      <c r="F195" s="36">
        <v>0</v>
      </c>
      <c r="G195" s="42"/>
      <c r="H195" s="4"/>
      <c r="L195" s="4"/>
      <c r="M195" s="4"/>
    </row>
    <row r="196" spans="1:13">
      <c r="A196" s="6" t="s">
        <v>292</v>
      </c>
      <c r="B196" s="25" t="s">
        <v>293</v>
      </c>
      <c r="C196" s="6">
        <v>0</v>
      </c>
      <c r="E196" s="42"/>
      <c r="F196" s="36">
        <v>0</v>
      </c>
      <c r="G196" s="42"/>
      <c r="H196" s="4"/>
      <c r="L196" s="4"/>
      <c r="M196" s="4"/>
    </row>
    <row r="197" spans="1:13">
      <c r="A197" s="6" t="s">
        <v>294</v>
      </c>
      <c r="B197" s="25" t="s">
        <v>295</v>
      </c>
      <c r="C197" s="6">
        <v>0</v>
      </c>
      <c r="E197" s="42"/>
      <c r="F197" s="36">
        <v>0</v>
      </c>
      <c r="G197" s="42"/>
      <c r="H197" s="4"/>
      <c r="L197" s="4"/>
      <c r="M197" s="4"/>
    </row>
    <row r="198" spans="1:13">
      <c r="A198" s="6" t="s">
        <v>296</v>
      </c>
      <c r="B198" s="25" t="s">
        <v>297</v>
      </c>
      <c r="C198" s="6">
        <v>0</v>
      </c>
      <c r="E198" s="42"/>
      <c r="F198" s="36">
        <v>0</v>
      </c>
      <c r="G198" s="42"/>
      <c r="H198" s="4"/>
      <c r="L198" s="4"/>
      <c r="M198" s="4"/>
    </row>
    <row r="199" spans="1:13">
      <c r="A199" s="6" t="s">
        <v>298</v>
      </c>
      <c r="B199" s="25" t="s">
        <v>299</v>
      </c>
      <c r="C199" s="6">
        <v>0</v>
      </c>
      <c r="E199" s="42"/>
      <c r="F199" s="36">
        <v>0</v>
      </c>
      <c r="G199" s="42"/>
      <c r="H199" s="4"/>
      <c r="L199" s="4"/>
      <c r="M199" s="4"/>
    </row>
    <row r="200" spans="1:13">
      <c r="A200" s="6" t="s">
        <v>300</v>
      </c>
      <c r="B200" s="25" t="s">
        <v>301</v>
      </c>
      <c r="C200" s="6">
        <v>0</v>
      </c>
      <c r="E200" s="42"/>
      <c r="F200" s="36">
        <v>0</v>
      </c>
      <c r="G200" s="42"/>
      <c r="H200" s="4"/>
      <c r="L200" s="4"/>
      <c r="M200" s="4"/>
    </row>
    <row r="201" spans="1:13">
      <c r="A201" s="6" t="s">
        <v>302</v>
      </c>
      <c r="B201" s="25" t="s">
        <v>303</v>
      </c>
      <c r="C201" s="6">
        <v>0</v>
      </c>
      <c r="E201" s="42"/>
      <c r="F201" s="36">
        <v>0</v>
      </c>
      <c r="G201" s="42"/>
      <c r="H201" s="4"/>
      <c r="L201" s="4"/>
      <c r="M201" s="4"/>
    </row>
    <row r="202" spans="1:13">
      <c r="A202" s="6" t="s">
        <v>304</v>
      </c>
      <c r="B202" s="25" t="s">
        <v>305</v>
      </c>
      <c r="C202" s="6">
        <v>0</v>
      </c>
      <c r="E202" s="42"/>
      <c r="F202" s="36">
        <v>0</v>
      </c>
      <c r="G202" s="42"/>
      <c r="H202" s="4"/>
      <c r="L202" s="4"/>
      <c r="M202" s="4"/>
    </row>
    <row r="203" spans="1:13">
      <c r="A203" s="6" t="s">
        <v>306</v>
      </c>
      <c r="B203" s="25" t="s">
        <v>307</v>
      </c>
      <c r="C203" s="6">
        <v>0</v>
      </c>
      <c r="E203" s="42"/>
      <c r="F203" s="36">
        <v>0</v>
      </c>
      <c r="G203" s="42"/>
      <c r="H203" s="4"/>
      <c r="L203" s="4"/>
      <c r="M203" s="4"/>
    </row>
    <row r="204" spans="1:13">
      <c r="A204" s="6" t="s">
        <v>308</v>
      </c>
      <c r="B204" s="25" t="s">
        <v>4</v>
      </c>
      <c r="C204" s="6">
        <v>0</v>
      </c>
      <c r="E204" s="42"/>
      <c r="F204" s="36">
        <v>0</v>
      </c>
      <c r="G204" s="42"/>
      <c r="H204" s="4"/>
      <c r="L204" s="4"/>
      <c r="M204" s="4"/>
    </row>
    <row r="205" spans="1:13">
      <c r="A205" s="6" t="s">
        <v>309</v>
      </c>
      <c r="B205" s="38" t="s">
        <v>310</v>
      </c>
      <c r="C205" s="6" t="s">
        <v>252</v>
      </c>
      <c r="E205" s="42"/>
      <c r="F205" s="36"/>
      <c r="G205" s="42"/>
      <c r="H205" s="4"/>
      <c r="L205" s="4"/>
      <c r="M205" s="4"/>
    </row>
    <row r="206" spans="1:13">
      <c r="A206" s="6" t="s">
        <v>311</v>
      </c>
      <c r="B206" s="47" t="s">
        <v>6</v>
      </c>
      <c r="C206" s="31">
        <v>25113.631284632636</v>
      </c>
      <c r="D206" s="25"/>
      <c r="E206" s="42"/>
      <c r="F206" s="39">
        <v>1</v>
      </c>
      <c r="G206" s="42"/>
      <c r="H206" s="4"/>
      <c r="L206" s="4"/>
      <c r="M206" s="4"/>
    </row>
    <row r="207" spans="1:13" hidden="1" outlineLevel="1">
      <c r="A207" s="6" t="s">
        <v>312</v>
      </c>
      <c r="B207" s="40" t="s">
        <v>94</v>
      </c>
      <c r="E207" s="42"/>
      <c r="F207" s="37">
        <v>0</v>
      </c>
      <c r="G207" s="42"/>
      <c r="H207" s="4"/>
      <c r="L207" s="4"/>
      <c r="M207" s="4"/>
    </row>
    <row r="208" spans="1:13" hidden="1" outlineLevel="1">
      <c r="A208" s="6" t="s">
        <v>313</v>
      </c>
      <c r="B208" s="40" t="s">
        <v>94</v>
      </c>
      <c r="E208" s="42"/>
      <c r="F208" s="37">
        <v>0</v>
      </c>
      <c r="G208" s="42"/>
      <c r="H208" s="4"/>
      <c r="L208" s="4"/>
      <c r="M208" s="4"/>
    </row>
    <row r="209" spans="1:13" hidden="1" outlineLevel="1">
      <c r="A209" s="6" t="s">
        <v>314</v>
      </c>
      <c r="B209" s="40" t="s">
        <v>94</v>
      </c>
      <c r="E209" s="42"/>
      <c r="F209" s="37">
        <v>0</v>
      </c>
      <c r="G209" s="42"/>
      <c r="H209" s="4"/>
      <c r="L209" s="4"/>
      <c r="M209" s="4"/>
    </row>
    <row r="210" spans="1:13" hidden="1" outlineLevel="1">
      <c r="A210" s="6" t="s">
        <v>315</v>
      </c>
      <c r="B210" s="40" t="s">
        <v>94</v>
      </c>
      <c r="E210" s="42"/>
      <c r="F210" s="37">
        <v>0</v>
      </c>
      <c r="G210" s="42"/>
      <c r="H210" s="4"/>
      <c r="L210" s="4"/>
      <c r="M210" s="4"/>
    </row>
    <row r="211" spans="1:13" hidden="1" outlineLevel="1">
      <c r="A211" s="6" t="s">
        <v>316</v>
      </c>
      <c r="B211" s="40" t="s">
        <v>94</v>
      </c>
      <c r="E211" s="42"/>
      <c r="F211" s="37">
        <v>0</v>
      </c>
      <c r="G211" s="42"/>
      <c r="H211" s="4"/>
      <c r="L211" s="4"/>
      <c r="M211" s="4"/>
    </row>
    <row r="212" spans="1:13" hidden="1" outlineLevel="1">
      <c r="A212" s="6" t="s">
        <v>317</v>
      </c>
      <c r="B212" s="40" t="s">
        <v>94</v>
      </c>
      <c r="E212" s="42"/>
      <c r="F212" s="37">
        <v>0</v>
      </c>
      <c r="G212" s="42"/>
      <c r="H212" s="4"/>
      <c r="L212" s="4"/>
      <c r="M212" s="4"/>
    </row>
    <row r="213" spans="1:13" hidden="1" outlineLevel="1">
      <c r="A213" s="6" t="s">
        <v>318</v>
      </c>
      <c r="B213" s="40" t="s">
        <v>94</v>
      </c>
      <c r="E213" s="42"/>
      <c r="F213" s="37">
        <v>0</v>
      </c>
      <c r="G213" s="42"/>
      <c r="H213" s="4"/>
      <c r="L213" s="4"/>
      <c r="M213" s="4"/>
    </row>
    <row r="214" spans="1:13" ht="15" customHeight="1" collapsed="1">
      <c r="A214" s="27"/>
      <c r="B214" s="28" t="s">
        <v>319</v>
      </c>
      <c r="C214" s="27" t="s">
        <v>53</v>
      </c>
      <c r="D214" s="27"/>
      <c r="E214" s="29"/>
      <c r="F214" s="30" t="s">
        <v>82</v>
      </c>
      <c r="G214" s="30" t="s">
        <v>234</v>
      </c>
      <c r="H214" s="4"/>
      <c r="L214" s="4"/>
      <c r="M214" s="4"/>
    </row>
    <row r="215" spans="1:13">
      <c r="A215" s="6" t="s">
        <v>320</v>
      </c>
      <c r="B215" s="46" t="s">
        <v>321</v>
      </c>
      <c r="C215" s="6" t="s">
        <v>252</v>
      </c>
      <c r="E215" s="51"/>
      <c r="F215" s="37" t="s">
        <v>744</v>
      </c>
      <c r="G215" s="37" t="s">
        <v>744</v>
      </c>
      <c r="H215" s="4"/>
      <c r="L215" s="4"/>
      <c r="M215" s="4"/>
    </row>
    <row r="216" spans="1:13">
      <c r="A216" s="6" t="s">
        <v>322</v>
      </c>
      <c r="B216" s="46" t="s">
        <v>323</v>
      </c>
      <c r="C216" s="6" t="s">
        <v>252</v>
      </c>
      <c r="E216" s="51"/>
      <c r="F216" s="37" t="s">
        <v>744</v>
      </c>
      <c r="G216" s="37" t="s">
        <v>744</v>
      </c>
      <c r="H216" s="4"/>
      <c r="L216" s="4"/>
      <c r="M216" s="4"/>
    </row>
    <row r="217" spans="1:13">
      <c r="A217" s="6" t="s">
        <v>324</v>
      </c>
      <c r="B217" s="46" t="s">
        <v>4</v>
      </c>
      <c r="C217" s="6" t="s">
        <v>252</v>
      </c>
      <c r="E217" s="51"/>
      <c r="F217" s="37" t="s">
        <v>744</v>
      </c>
      <c r="G217" s="37" t="s">
        <v>744</v>
      </c>
      <c r="H217" s="4"/>
      <c r="L217" s="4"/>
      <c r="M217" s="4"/>
    </row>
    <row r="218" spans="1:13">
      <c r="A218" s="6" t="s">
        <v>325</v>
      </c>
      <c r="B218" s="47" t="s">
        <v>6</v>
      </c>
      <c r="C218" s="6">
        <v>0</v>
      </c>
      <c r="E218" s="51"/>
      <c r="F218" s="34">
        <v>0</v>
      </c>
      <c r="G218" s="34">
        <v>0</v>
      </c>
      <c r="H218" s="4"/>
      <c r="L218" s="4"/>
      <c r="M218" s="4"/>
    </row>
    <row r="219" spans="1:13" hidden="1" outlineLevel="1">
      <c r="A219" s="6" t="s">
        <v>326</v>
      </c>
      <c r="B219" s="40" t="s">
        <v>94</v>
      </c>
      <c r="E219" s="51"/>
      <c r="F219" s="37" t="s">
        <v>744</v>
      </c>
      <c r="G219" s="37" t="s">
        <v>744</v>
      </c>
      <c r="H219" s="4"/>
      <c r="L219" s="4"/>
      <c r="M219" s="4"/>
    </row>
    <row r="220" spans="1:13" hidden="1" outlineLevel="1">
      <c r="A220" s="6" t="s">
        <v>327</v>
      </c>
      <c r="B220" s="40" t="s">
        <v>94</v>
      </c>
      <c r="E220" s="51"/>
      <c r="F220" s="37" t="s">
        <v>744</v>
      </c>
      <c r="G220" s="37" t="s">
        <v>744</v>
      </c>
      <c r="H220" s="4"/>
      <c r="L220" s="4"/>
      <c r="M220" s="4"/>
    </row>
    <row r="221" spans="1:13" hidden="1" outlineLevel="1">
      <c r="A221" s="6" t="s">
        <v>328</v>
      </c>
      <c r="B221" s="40" t="s">
        <v>94</v>
      </c>
      <c r="E221" s="51"/>
      <c r="F221" s="37" t="s">
        <v>744</v>
      </c>
      <c r="G221" s="37" t="s">
        <v>744</v>
      </c>
      <c r="H221" s="4"/>
      <c r="L221" s="4"/>
      <c r="M221" s="4"/>
    </row>
    <row r="222" spans="1:13" hidden="1" outlineLevel="1">
      <c r="A222" s="6" t="s">
        <v>329</v>
      </c>
      <c r="B222" s="40" t="s">
        <v>94</v>
      </c>
      <c r="E222" s="51"/>
      <c r="F222" s="37" t="s">
        <v>744</v>
      </c>
      <c r="G222" s="37" t="s">
        <v>744</v>
      </c>
      <c r="H222" s="4"/>
      <c r="L222" s="4"/>
      <c r="M222" s="4"/>
    </row>
    <row r="223" spans="1:13" hidden="1" outlineLevel="1">
      <c r="A223" s="6" t="s">
        <v>330</v>
      </c>
      <c r="B223" s="40" t="s">
        <v>94</v>
      </c>
      <c r="E223" s="51"/>
      <c r="F223" s="37" t="s">
        <v>744</v>
      </c>
      <c r="G223" s="37" t="s">
        <v>744</v>
      </c>
      <c r="H223" s="4"/>
      <c r="L223" s="4"/>
      <c r="M223" s="4"/>
    </row>
    <row r="224" spans="1:13" hidden="1" outlineLevel="1">
      <c r="A224" s="6" t="s">
        <v>331</v>
      </c>
      <c r="B224" s="40" t="s">
        <v>94</v>
      </c>
      <c r="E224" s="25"/>
      <c r="F224" s="37" t="s">
        <v>744</v>
      </c>
      <c r="G224" s="37" t="s">
        <v>744</v>
      </c>
      <c r="H224" s="4"/>
      <c r="L224" s="4"/>
      <c r="M224" s="4"/>
    </row>
    <row r="225" spans="1:14" hidden="1" outlineLevel="1">
      <c r="A225" s="6" t="s">
        <v>332</v>
      </c>
      <c r="B225" s="40" t="s">
        <v>94</v>
      </c>
      <c r="E225" s="51"/>
      <c r="F225" s="37" t="s">
        <v>744</v>
      </c>
      <c r="G225" s="37" t="s">
        <v>744</v>
      </c>
      <c r="H225" s="4"/>
      <c r="L225" s="4"/>
      <c r="M225" s="4"/>
    </row>
    <row r="226" spans="1:14" ht="15" customHeight="1" collapsed="1">
      <c r="A226" s="27"/>
      <c r="B226" s="28" t="s">
        <v>333</v>
      </c>
      <c r="C226" s="27"/>
      <c r="D226" s="27"/>
      <c r="E226" s="29"/>
      <c r="F226" s="30"/>
      <c r="G226" s="30"/>
      <c r="H226" s="4"/>
      <c r="L226" s="4"/>
      <c r="M226" s="4"/>
    </row>
    <row r="227" spans="1:14">
      <c r="A227" s="6" t="s">
        <v>334</v>
      </c>
      <c r="B227" s="25" t="s">
        <v>335</v>
      </c>
      <c r="C227" s="76" t="s">
        <v>45</v>
      </c>
      <c r="H227" s="4"/>
      <c r="L227" s="4"/>
      <c r="M227" s="4"/>
    </row>
    <row r="228" spans="1:14" ht="15" customHeight="1">
      <c r="A228" s="27"/>
      <c r="B228" s="28" t="s">
        <v>336</v>
      </c>
      <c r="C228" s="27"/>
      <c r="D228" s="27"/>
      <c r="E228" s="29"/>
      <c r="F228" s="30"/>
      <c r="G228" s="30"/>
      <c r="H228" s="4"/>
      <c r="L228" s="4"/>
      <c r="M228" s="4"/>
    </row>
    <row r="229" spans="1:14">
      <c r="A229" s="6" t="s">
        <v>337</v>
      </c>
      <c r="B229" s="6" t="s">
        <v>338</v>
      </c>
      <c r="C229" s="6" t="s">
        <v>339</v>
      </c>
      <c r="E229" s="25"/>
      <c r="H229" s="4"/>
      <c r="L229" s="4"/>
      <c r="M229" s="4"/>
    </row>
    <row r="230" spans="1:14">
      <c r="A230" s="6" t="s">
        <v>340</v>
      </c>
      <c r="B230" s="55" t="s">
        <v>341</v>
      </c>
      <c r="C230" s="6" t="s">
        <v>342</v>
      </c>
      <c r="E230" s="25"/>
      <c r="H230" s="4"/>
      <c r="L230" s="4"/>
      <c r="M230" s="4"/>
    </row>
    <row r="231" spans="1:14">
      <c r="A231" s="6" t="s">
        <v>343</v>
      </c>
      <c r="B231" s="55" t="s">
        <v>344</v>
      </c>
      <c r="C231" s="6" t="s">
        <v>342</v>
      </c>
      <c r="E231" s="25"/>
      <c r="H231" s="4"/>
      <c r="L231" s="4"/>
      <c r="M231" s="4"/>
    </row>
    <row r="232" spans="1:14" hidden="1" outlineLevel="1">
      <c r="A232" s="6" t="s">
        <v>345</v>
      </c>
      <c r="B232" s="23" t="s">
        <v>346</v>
      </c>
      <c r="C232" s="25"/>
      <c r="D232" s="25"/>
      <c r="E232" s="25"/>
      <c r="H232" s="4"/>
      <c r="L232" s="4"/>
      <c r="M232" s="4"/>
    </row>
    <row r="233" spans="1:14" hidden="1" outlineLevel="1">
      <c r="A233" s="6" t="s">
        <v>347</v>
      </c>
      <c r="B233" s="23" t="s">
        <v>348</v>
      </c>
      <c r="C233" s="25"/>
      <c r="D233" s="25"/>
      <c r="E233" s="25"/>
      <c r="H233" s="4"/>
      <c r="L233" s="4"/>
      <c r="M233" s="4"/>
    </row>
    <row r="234" spans="1:14" hidden="1" outlineLevel="1">
      <c r="A234" s="6" t="s">
        <v>349</v>
      </c>
      <c r="B234" s="23" t="s">
        <v>350</v>
      </c>
      <c r="C234" s="25"/>
      <c r="D234" s="25"/>
      <c r="E234" s="25"/>
      <c r="H234" s="4"/>
      <c r="L234" s="4"/>
      <c r="M234" s="4"/>
    </row>
    <row r="235" spans="1:14" hidden="1" outlineLevel="1">
      <c r="A235" s="6" t="s">
        <v>351</v>
      </c>
      <c r="C235" s="25"/>
      <c r="D235" s="25"/>
      <c r="E235" s="25"/>
      <c r="H235" s="4"/>
      <c r="L235" s="4"/>
      <c r="M235" s="4"/>
    </row>
    <row r="236" spans="1:14" hidden="1" outlineLevel="1">
      <c r="A236" s="6" t="s">
        <v>352</v>
      </c>
      <c r="C236" s="25"/>
      <c r="D236" s="25"/>
      <c r="E236" s="25"/>
      <c r="H236" s="4"/>
      <c r="L236" s="4"/>
      <c r="M236" s="4"/>
    </row>
    <row r="237" spans="1:14" hidden="1" outlineLevel="1">
      <c r="A237" s="6" t="s">
        <v>353</v>
      </c>
      <c r="D237"/>
      <c r="E237"/>
      <c r="F237"/>
      <c r="G237"/>
      <c r="H237" s="4"/>
      <c r="K237" s="56"/>
      <c r="L237" s="56"/>
      <c r="M237" s="56"/>
      <c r="N237" s="56"/>
    </row>
    <row r="238" spans="1:14" hidden="1" outlineLevel="1">
      <c r="A238" s="6" t="s">
        <v>354</v>
      </c>
      <c r="D238"/>
      <c r="E238"/>
      <c r="F238"/>
      <c r="G238"/>
      <c r="H238" s="4"/>
      <c r="K238" s="56"/>
      <c r="L238" s="56"/>
      <c r="M238" s="56"/>
      <c r="N238" s="56"/>
    </row>
    <row r="239" spans="1:14" hidden="1" outlineLevel="1">
      <c r="A239" s="6" t="s">
        <v>355</v>
      </c>
      <c r="D239"/>
      <c r="E239"/>
      <c r="F239"/>
      <c r="G239"/>
      <c r="H239" s="4"/>
      <c r="K239" s="56"/>
      <c r="L239" s="56"/>
      <c r="M239" s="56"/>
      <c r="N239" s="56"/>
    </row>
    <row r="240" spans="1:14" hidden="1" outlineLevel="1">
      <c r="A240" s="6" t="s">
        <v>356</v>
      </c>
      <c r="D240"/>
      <c r="E240"/>
      <c r="F240"/>
      <c r="G240"/>
      <c r="H240" s="4"/>
      <c r="K240" s="56"/>
      <c r="L240" s="56"/>
      <c r="M240" s="56"/>
      <c r="N240" s="56"/>
    </row>
    <row r="241" spans="1:14" hidden="1" outlineLevel="1">
      <c r="A241" s="6" t="s">
        <v>357</v>
      </c>
      <c r="D241"/>
      <c r="E241"/>
      <c r="F241"/>
      <c r="G241"/>
      <c r="H241" s="4"/>
      <c r="K241" s="56"/>
      <c r="L241" s="56"/>
      <c r="M241" s="56"/>
      <c r="N241" s="56"/>
    </row>
    <row r="242" spans="1:14" hidden="1" outlineLevel="1">
      <c r="A242" s="6" t="s">
        <v>358</v>
      </c>
      <c r="D242"/>
      <c r="E242"/>
      <c r="F242"/>
      <c r="G242"/>
      <c r="H242" s="4"/>
      <c r="K242" s="56"/>
      <c r="L242" s="56"/>
      <c r="M242" s="56"/>
      <c r="N242" s="56"/>
    </row>
    <row r="243" spans="1:14" hidden="1" outlineLevel="1">
      <c r="A243" s="6" t="s">
        <v>359</v>
      </c>
      <c r="D243"/>
      <c r="E243"/>
      <c r="F243"/>
      <c r="G243"/>
      <c r="H243" s="4"/>
      <c r="K243" s="56"/>
      <c r="L243" s="56"/>
      <c r="M243" s="56"/>
      <c r="N243" s="56"/>
    </row>
    <row r="244" spans="1:14" hidden="1" outlineLevel="1">
      <c r="A244" s="6" t="s">
        <v>360</v>
      </c>
      <c r="D244"/>
      <c r="E244"/>
      <c r="F244"/>
      <c r="G244"/>
      <c r="H244" s="4"/>
      <c r="K244" s="56"/>
      <c r="L244" s="56"/>
      <c r="M244" s="56"/>
      <c r="N244" s="56"/>
    </row>
    <row r="245" spans="1:14" hidden="1" outlineLevel="1">
      <c r="A245" s="6" t="s">
        <v>361</v>
      </c>
      <c r="D245"/>
      <c r="E245"/>
      <c r="F245"/>
      <c r="G245"/>
      <c r="H245" s="4"/>
      <c r="K245" s="56"/>
      <c r="L245" s="56"/>
      <c r="M245" s="56"/>
      <c r="N245" s="56"/>
    </row>
    <row r="246" spans="1:14" hidden="1" outlineLevel="1">
      <c r="A246" s="6" t="s">
        <v>362</v>
      </c>
      <c r="D246"/>
      <c r="E246"/>
      <c r="F246"/>
      <c r="G246"/>
      <c r="H246" s="4"/>
      <c r="K246" s="56"/>
      <c r="L246" s="56"/>
      <c r="M246" s="56"/>
      <c r="N246" s="56"/>
    </row>
    <row r="247" spans="1:14" hidden="1" outlineLevel="1">
      <c r="A247" s="6" t="s">
        <v>363</v>
      </c>
      <c r="D247"/>
      <c r="E247"/>
      <c r="F247"/>
      <c r="G247"/>
      <c r="H247" s="4"/>
      <c r="K247" s="56"/>
      <c r="L247" s="56"/>
      <c r="M247" s="56"/>
      <c r="N247" s="56"/>
    </row>
    <row r="248" spans="1:14" hidden="1" outlineLevel="1">
      <c r="A248" s="6" t="s">
        <v>364</v>
      </c>
      <c r="D248"/>
      <c r="E248"/>
      <c r="F248"/>
      <c r="G248"/>
      <c r="H248" s="4"/>
      <c r="K248" s="56"/>
      <c r="L248" s="56"/>
      <c r="M248" s="56"/>
      <c r="N248" s="56"/>
    </row>
    <row r="249" spans="1:14" hidden="1" outlineLevel="1">
      <c r="A249" s="6" t="s">
        <v>365</v>
      </c>
      <c r="D249"/>
      <c r="E249"/>
      <c r="F249"/>
      <c r="G249"/>
      <c r="H249" s="4"/>
      <c r="K249" s="56"/>
      <c r="L249" s="56"/>
      <c r="M249" s="56"/>
      <c r="N249" s="56"/>
    </row>
    <row r="250" spans="1:14" hidden="1" outlineLevel="1">
      <c r="A250" s="6" t="s">
        <v>366</v>
      </c>
      <c r="D250"/>
      <c r="E250"/>
      <c r="F250"/>
      <c r="G250"/>
      <c r="H250" s="4"/>
      <c r="K250" s="56"/>
      <c r="L250" s="56"/>
      <c r="M250" s="56"/>
      <c r="N250" s="56"/>
    </row>
    <row r="251" spans="1:14" hidden="1" outlineLevel="1">
      <c r="A251" s="6" t="s">
        <v>367</v>
      </c>
      <c r="D251"/>
      <c r="E251"/>
      <c r="F251"/>
      <c r="G251"/>
      <c r="H251" s="4"/>
      <c r="K251" s="56"/>
      <c r="L251" s="56"/>
      <c r="M251" s="56"/>
      <c r="N251" s="56"/>
    </row>
    <row r="252" spans="1:14" hidden="1" outlineLevel="1">
      <c r="A252" s="6" t="s">
        <v>368</v>
      </c>
      <c r="D252"/>
      <c r="E252"/>
      <c r="F252"/>
      <c r="G252"/>
      <c r="H252" s="4"/>
      <c r="K252" s="56"/>
      <c r="L252" s="56"/>
      <c r="M252" s="56"/>
      <c r="N252" s="56"/>
    </row>
    <row r="253" spans="1:14" hidden="1" outlineLevel="1">
      <c r="A253" s="6" t="s">
        <v>369</v>
      </c>
      <c r="D253"/>
      <c r="E253"/>
      <c r="F253"/>
      <c r="G253"/>
      <c r="H253" s="4"/>
      <c r="K253" s="56"/>
      <c r="L253" s="56"/>
      <c r="M253" s="56"/>
      <c r="N253" s="56"/>
    </row>
    <row r="254" spans="1:14" hidden="1" outlineLevel="1">
      <c r="A254" s="6" t="s">
        <v>370</v>
      </c>
      <c r="D254"/>
      <c r="E254"/>
      <c r="F254"/>
      <c r="G254"/>
      <c r="H254" s="4"/>
      <c r="K254" s="56"/>
      <c r="L254" s="56"/>
      <c r="M254" s="56"/>
      <c r="N254" s="56"/>
    </row>
    <row r="255" spans="1:14" hidden="1" outlineLevel="1">
      <c r="A255" s="6" t="s">
        <v>371</v>
      </c>
      <c r="D255"/>
      <c r="E255"/>
      <c r="F255"/>
      <c r="G255"/>
      <c r="H255" s="4"/>
      <c r="K255" s="56"/>
      <c r="L255" s="56"/>
      <c r="M255" s="56"/>
      <c r="N255" s="56"/>
    </row>
    <row r="256" spans="1:14" hidden="1" outlineLevel="1">
      <c r="A256" s="6" t="s">
        <v>372</v>
      </c>
      <c r="D256"/>
      <c r="E256"/>
      <c r="F256"/>
      <c r="G256"/>
      <c r="H256" s="4"/>
      <c r="K256" s="56"/>
      <c r="L256" s="56"/>
      <c r="M256" s="56"/>
      <c r="N256" s="56"/>
    </row>
    <row r="257" spans="1:14" hidden="1" outlineLevel="1">
      <c r="A257" s="6" t="s">
        <v>373</v>
      </c>
      <c r="D257"/>
      <c r="E257"/>
      <c r="F257"/>
      <c r="G257"/>
      <c r="H257" s="4"/>
      <c r="K257" s="56"/>
      <c r="L257" s="56"/>
      <c r="M257" s="56"/>
      <c r="N257" s="56"/>
    </row>
    <row r="258" spans="1:14" hidden="1" outlineLevel="1">
      <c r="A258" s="6" t="s">
        <v>374</v>
      </c>
      <c r="D258"/>
      <c r="E258"/>
      <c r="F258"/>
      <c r="G258"/>
      <c r="H258" s="4"/>
      <c r="K258" s="56"/>
      <c r="L258" s="56"/>
      <c r="M258" s="56"/>
      <c r="N258" s="56"/>
    </row>
    <row r="259" spans="1:14" hidden="1" outlineLevel="1">
      <c r="A259" s="6" t="s">
        <v>375</v>
      </c>
      <c r="D259"/>
      <c r="E259"/>
      <c r="F259"/>
      <c r="G259"/>
      <c r="H259" s="4"/>
      <c r="K259" s="56"/>
      <c r="L259" s="56"/>
      <c r="M259" s="56"/>
      <c r="N259" s="56"/>
    </row>
    <row r="260" spans="1:14" hidden="1" outlineLevel="1">
      <c r="A260" s="6" t="s">
        <v>376</v>
      </c>
      <c r="D260"/>
      <c r="E260"/>
      <c r="F260"/>
      <c r="G260"/>
      <c r="H260" s="4"/>
      <c r="K260" s="56"/>
      <c r="L260" s="56"/>
      <c r="M260" s="56"/>
      <c r="N260" s="56"/>
    </row>
    <row r="261" spans="1:14" hidden="1" outlineLevel="1">
      <c r="A261" s="6" t="s">
        <v>377</v>
      </c>
      <c r="D261"/>
      <c r="E261"/>
      <c r="F261"/>
      <c r="G261"/>
      <c r="H261" s="4"/>
      <c r="K261" s="56"/>
      <c r="L261" s="56"/>
      <c r="M261" s="56"/>
      <c r="N261" s="56"/>
    </row>
    <row r="262" spans="1:14" hidden="1" outlineLevel="1">
      <c r="A262" s="6" t="s">
        <v>378</v>
      </c>
      <c r="D262"/>
      <c r="E262"/>
      <c r="F262"/>
      <c r="G262"/>
      <c r="H262" s="4"/>
      <c r="K262" s="56"/>
      <c r="L262" s="56"/>
      <c r="M262" s="56"/>
      <c r="N262" s="56"/>
    </row>
    <row r="263" spans="1:14" hidden="1" outlineLevel="1">
      <c r="A263" s="6" t="s">
        <v>379</v>
      </c>
      <c r="D263"/>
      <c r="E263"/>
      <c r="F263"/>
      <c r="G263"/>
      <c r="H263" s="4"/>
      <c r="K263" s="56"/>
      <c r="L263" s="56"/>
      <c r="M263" s="56"/>
      <c r="N263" s="56"/>
    </row>
    <row r="264" spans="1:14" hidden="1" outlineLevel="1">
      <c r="A264" s="6" t="s">
        <v>380</v>
      </c>
      <c r="D264"/>
      <c r="E264"/>
      <c r="F264"/>
      <c r="G264"/>
      <c r="H264" s="4"/>
      <c r="K264" s="56"/>
      <c r="L264" s="56"/>
      <c r="M264" s="56"/>
      <c r="N264" s="56"/>
    </row>
    <row r="265" spans="1:14" hidden="1" outlineLevel="1">
      <c r="A265" s="6" t="s">
        <v>381</v>
      </c>
      <c r="D265"/>
      <c r="E265"/>
      <c r="F265"/>
      <c r="G265"/>
      <c r="H265" s="4"/>
      <c r="K265" s="56"/>
      <c r="L265" s="56"/>
      <c r="M265" s="56"/>
      <c r="N265" s="56"/>
    </row>
    <row r="266" spans="1:14" hidden="1" outlineLevel="1">
      <c r="A266" s="6" t="s">
        <v>382</v>
      </c>
      <c r="D266"/>
      <c r="E266"/>
      <c r="F266"/>
      <c r="G266"/>
      <c r="H266" s="4"/>
      <c r="K266" s="56"/>
      <c r="L266" s="56"/>
      <c r="M266" s="56"/>
      <c r="N266" s="56"/>
    </row>
    <row r="267" spans="1:14" hidden="1" outlineLevel="1">
      <c r="A267" s="6" t="s">
        <v>383</v>
      </c>
      <c r="D267"/>
      <c r="E267"/>
      <c r="F267"/>
      <c r="G267"/>
      <c r="H267" s="4"/>
      <c r="K267" s="56"/>
      <c r="L267" s="56"/>
      <c r="M267" s="56"/>
      <c r="N267" s="56"/>
    </row>
    <row r="268" spans="1:14" hidden="1" outlineLevel="1">
      <c r="A268" s="6" t="s">
        <v>384</v>
      </c>
      <c r="D268"/>
      <c r="E268"/>
      <c r="F268"/>
      <c r="G268"/>
      <c r="H268" s="4"/>
      <c r="K268" s="56"/>
      <c r="L268" s="56"/>
      <c r="M268" s="56"/>
      <c r="N268" s="56"/>
    </row>
    <row r="269" spans="1:14" hidden="1" outlineLevel="1">
      <c r="A269" s="6" t="s">
        <v>385</v>
      </c>
      <c r="D269"/>
      <c r="E269"/>
      <c r="F269"/>
      <c r="G269"/>
      <c r="H269" s="4"/>
      <c r="K269" s="56"/>
      <c r="L269" s="56"/>
      <c r="M269" s="56"/>
      <c r="N269" s="56"/>
    </row>
    <row r="270" spans="1:14" hidden="1" outlineLevel="1">
      <c r="A270" s="6" t="s">
        <v>386</v>
      </c>
      <c r="D270"/>
      <c r="E270"/>
      <c r="F270"/>
      <c r="G270"/>
      <c r="H270" s="4"/>
      <c r="K270" s="56"/>
      <c r="L270" s="56"/>
      <c r="M270" s="56"/>
      <c r="N270" s="56"/>
    </row>
    <row r="271" spans="1:14" hidden="1" outlineLevel="1">
      <c r="A271" s="6" t="s">
        <v>387</v>
      </c>
      <c r="D271"/>
      <c r="E271"/>
      <c r="F271"/>
      <c r="G271"/>
      <c r="H271" s="4"/>
      <c r="K271" s="56"/>
      <c r="L271" s="56"/>
      <c r="M271" s="56"/>
      <c r="N271" s="56"/>
    </row>
    <row r="272" spans="1:14" hidden="1" outlineLevel="1">
      <c r="A272" s="6" t="s">
        <v>388</v>
      </c>
      <c r="D272"/>
      <c r="E272"/>
      <c r="F272"/>
      <c r="G272"/>
      <c r="H272" s="4"/>
      <c r="K272" s="56"/>
      <c r="L272" s="56"/>
      <c r="M272" s="56"/>
      <c r="N272" s="56"/>
    </row>
    <row r="273" spans="1:14" hidden="1" outlineLevel="1">
      <c r="A273" s="6" t="s">
        <v>389</v>
      </c>
      <c r="D273"/>
      <c r="E273"/>
      <c r="F273"/>
      <c r="G273"/>
      <c r="H273" s="4"/>
      <c r="K273" s="56"/>
      <c r="L273" s="56"/>
      <c r="M273" s="56"/>
      <c r="N273" s="56"/>
    </row>
    <row r="274" spans="1:14" hidden="1" outlineLevel="1">
      <c r="A274" s="6" t="s">
        <v>390</v>
      </c>
      <c r="D274"/>
      <c r="E274"/>
      <c r="F274"/>
      <c r="G274"/>
      <c r="H274" s="4"/>
      <c r="K274" s="56"/>
      <c r="L274" s="56"/>
      <c r="M274" s="56"/>
      <c r="N274" s="56"/>
    </row>
    <row r="275" spans="1:14" hidden="1" outlineLevel="1">
      <c r="A275" s="6" t="s">
        <v>391</v>
      </c>
      <c r="D275"/>
      <c r="E275"/>
      <c r="F275"/>
      <c r="G275"/>
      <c r="H275" s="4"/>
      <c r="K275" s="56"/>
      <c r="L275" s="56"/>
      <c r="M275" s="56"/>
      <c r="N275" s="56"/>
    </row>
    <row r="276" spans="1:14" hidden="1" outlineLevel="1">
      <c r="A276" s="6" t="s">
        <v>392</v>
      </c>
      <c r="D276"/>
      <c r="E276"/>
      <c r="F276"/>
      <c r="G276"/>
      <c r="H276" s="4"/>
      <c r="K276" s="56"/>
      <c r="L276" s="56"/>
      <c r="M276" s="56"/>
      <c r="N276" s="56"/>
    </row>
    <row r="277" spans="1:14" hidden="1" outlineLevel="1">
      <c r="A277" s="6" t="s">
        <v>393</v>
      </c>
      <c r="D277"/>
      <c r="E277"/>
      <c r="F277"/>
      <c r="G277"/>
      <c r="H277" s="4"/>
      <c r="K277" s="56"/>
      <c r="L277" s="56"/>
      <c r="M277" s="56"/>
      <c r="N277" s="56"/>
    </row>
    <row r="278" spans="1:14" hidden="1" outlineLevel="1">
      <c r="A278" s="6" t="s">
        <v>394</v>
      </c>
      <c r="D278"/>
      <c r="E278"/>
      <c r="F278"/>
      <c r="G278"/>
      <c r="H278" s="4"/>
      <c r="K278" s="56"/>
      <c r="L278" s="56"/>
      <c r="M278" s="56"/>
      <c r="N278" s="56"/>
    </row>
    <row r="279" spans="1:14" hidden="1" outlineLevel="1">
      <c r="A279" s="6" t="s">
        <v>395</v>
      </c>
      <c r="D279"/>
      <c r="E279"/>
      <c r="F279"/>
      <c r="G279"/>
      <c r="H279" s="4"/>
      <c r="K279" s="56"/>
      <c r="L279" s="56"/>
      <c r="M279" s="56"/>
      <c r="N279" s="56"/>
    </row>
    <row r="280" spans="1:14" hidden="1" outlineLevel="1">
      <c r="A280" s="6" t="s">
        <v>396</v>
      </c>
      <c r="D280"/>
      <c r="E280"/>
      <c r="F280"/>
      <c r="G280"/>
      <c r="H280" s="4"/>
      <c r="K280" s="56"/>
      <c r="L280" s="56"/>
      <c r="M280" s="56"/>
      <c r="N280" s="56"/>
    </row>
    <row r="281" spans="1:14" hidden="1" outlineLevel="1">
      <c r="A281" s="6" t="s">
        <v>397</v>
      </c>
      <c r="D281"/>
      <c r="E281"/>
      <c r="F281"/>
      <c r="G281"/>
      <c r="H281" s="4"/>
      <c r="K281" s="56"/>
      <c r="L281" s="56"/>
      <c r="M281" s="56"/>
      <c r="N281" s="56"/>
    </row>
    <row r="282" spans="1:14" hidden="1" outlineLevel="1">
      <c r="A282" s="6" t="s">
        <v>398</v>
      </c>
      <c r="D282"/>
      <c r="E282"/>
      <c r="F282"/>
      <c r="G282"/>
      <c r="H282" s="4"/>
      <c r="K282" s="56"/>
      <c r="L282" s="56"/>
      <c r="M282" s="56"/>
      <c r="N282" s="56"/>
    </row>
    <row r="283" spans="1:14" ht="37.5" collapsed="1">
      <c r="A283" s="18"/>
      <c r="B283" s="18" t="s">
        <v>399</v>
      </c>
      <c r="C283" s="18" t="s">
        <v>400</v>
      </c>
      <c r="D283" s="18" t="s">
        <v>400</v>
      </c>
      <c r="E283" s="18"/>
      <c r="F283" s="19"/>
      <c r="G283" s="20"/>
      <c r="H283" s="4"/>
      <c r="I283" s="10"/>
      <c r="J283" s="10"/>
      <c r="K283" s="10"/>
      <c r="L283" s="10"/>
      <c r="M283" s="12"/>
    </row>
    <row r="284" spans="1:14" ht="18.75">
      <c r="A284" s="57" t="s">
        <v>401</v>
      </c>
      <c r="B284" s="58"/>
      <c r="C284" s="58"/>
      <c r="D284" s="58"/>
      <c r="E284" s="58"/>
      <c r="F284" s="59"/>
      <c r="G284" s="58"/>
      <c r="H284" s="4"/>
      <c r="I284" s="10"/>
      <c r="J284" s="10"/>
      <c r="K284" s="10"/>
      <c r="L284" s="10"/>
      <c r="M284" s="12"/>
    </row>
    <row r="285" spans="1:14" ht="18.75">
      <c r="A285" s="57" t="s">
        <v>402</v>
      </c>
      <c r="B285" s="58"/>
      <c r="C285" s="58"/>
      <c r="D285" s="58"/>
      <c r="E285" s="58"/>
      <c r="F285" s="59"/>
      <c r="G285" s="58"/>
      <c r="H285" s="4"/>
      <c r="I285" s="10"/>
      <c r="J285" s="10"/>
      <c r="K285" s="10"/>
      <c r="L285" s="10"/>
      <c r="M285" s="12"/>
    </row>
    <row r="286" spans="1:14">
      <c r="A286" s="6" t="s">
        <v>403</v>
      </c>
      <c r="B286" s="23" t="s">
        <v>404</v>
      </c>
      <c r="C286" s="22">
        <v>38</v>
      </c>
      <c r="E286" s="34"/>
      <c r="F286" s="34"/>
      <c r="G286" s="34"/>
      <c r="H286" s="4"/>
      <c r="I286" s="23"/>
      <c r="J286" s="22"/>
      <c r="L286" s="34"/>
      <c r="M286" s="34"/>
      <c r="N286" s="34"/>
    </row>
    <row r="287" spans="1:14">
      <c r="A287" s="6" t="s">
        <v>405</v>
      </c>
      <c r="B287" s="23" t="s">
        <v>406</v>
      </c>
      <c r="C287" s="22">
        <v>39</v>
      </c>
      <c r="E287" s="34"/>
      <c r="F287" s="34"/>
      <c r="H287" s="4"/>
      <c r="I287" s="23"/>
      <c r="J287" s="22"/>
      <c r="L287" s="34"/>
      <c r="M287" s="34"/>
    </row>
    <row r="288" spans="1:14">
      <c r="A288" s="6" t="s">
        <v>407</v>
      </c>
      <c r="B288" s="23" t="s">
        <v>408</v>
      </c>
      <c r="C288" s="22" t="s">
        <v>1410</v>
      </c>
      <c r="D288" s="22"/>
      <c r="E288" s="60"/>
      <c r="F288" s="34"/>
      <c r="G288" s="60"/>
      <c r="H288" s="4"/>
      <c r="I288" s="23"/>
      <c r="J288" s="22"/>
      <c r="K288" s="22"/>
      <c r="L288" s="60"/>
      <c r="M288" s="34"/>
      <c r="N288" s="60"/>
    </row>
    <row r="289" spans="1:14">
      <c r="A289" s="6" t="s">
        <v>409</v>
      </c>
      <c r="B289" s="23" t="s">
        <v>410</v>
      </c>
      <c r="C289" s="22">
        <v>52</v>
      </c>
      <c r="H289" s="4"/>
      <c r="I289" s="23"/>
      <c r="J289" s="22"/>
    </row>
    <row r="290" spans="1:14">
      <c r="A290" s="6" t="s">
        <v>411</v>
      </c>
      <c r="B290" s="23" t="s">
        <v>412</v>
      </c>
      <c r="C290" s="61" t="s">
        <v>1411</v>
      </c>
      <c r="D290" s="22"/>
      <c r="E290" s="60"/>
      <c r="F290" s="22"/>
      <c r="G290" s="60"/>
      <c r="H290" s="4"/>
      <c r="I290" s="23"/>
      <c r="J290" s="56"/>
      <c r="K290" s="22"/>
      <c r="L290" s="60"/>
      <c r="N290" s="60"/>
    </row>
    <row r="291" spans="1:14">
      <c r="A291" s="6" t="s">
        <v>413</v>
      </c>
      <c r="B291" s="23" t="s">
        <v>414</v>
      </c>
      <c r="C291" s="22" t="s">
        <v>1412</v>
      </c>
      <c r="D291" s="22"/>
      <c r="F291" s="22"/>
      <c r="H291" s="4"/>
      <c r="I291" s="23"/>
      <c r="M291" s="60"/>
    </row>
    <row r="292" spans="1:14">
      <c r="A292" s="6" t="s">
        <v>415</v>
      </c>
      <c r="B292" s="23" t="s">
        <v>416</v>
      </c>
      <c r="C292" s="22">
        <v>109</v>
      </c>
      <c r="F292" s="60"/>
      <c r="H292" s="4"/>
      <c r="I292" s="23"/>
      <c r="J292" s="22"/>
      <c r="M292" s="60"/>
    </row>
    <row r="293" spans="1:14">
      <c r="A293" s="6" t="s">
        <v>417</v>
      </c>
      <c r="B293" s="23" t="s">
        <v>418</v>
      </c>
      <c r="C293" s="22">
        <v>161</v>
      </c>
      <c r="E293" s="60"/>
      <c r="F293" s="60"/>
      <c r="H293" s="4"/>
      <c r="I293" s="23"/>
      <c r="J293" s="22"/>
      <c r="L293" s="60"/>
      <c r="M293" s="60"/>
    </row>
    <row r="294" spans="1:14">
      <c r="A294" s="6" t="s">
        <v>419</v>
      </c>
      <c r="B294" s="23" t="s">
        <v>420</v>
      </c>
      <c r="C294" s="22">
        <v>135</v>
      </c>
      <c r="E294" s="60"/>
      <c r="F294" s="60"/>
      <c r="H294" s="4"/>
      <c r="I294" s="23"/>
      <c r="J294" s="22"/>
      <c r="L294" s="60"/>
      <c r="M294" s="60"/>
    </row>
    <row r="295" spans="1:14" ht="30">
      <c r="A295" s="6" t="s">
        <v>421</v>
      </c>
      <c r="B295" s="6" t="s">
        <v>422</v>
      </c>
      <c r="C295" s="22" t="s">
        <v>1413</v>
      </c>
      <c r="E295" s="60"/>
      <c r="H295" s="4"/>
      <c r="J295" s="22"/>
      <c r="L295" s="60"/>
    </row>
    <row r="296" spans="1:14">
      <c r="A296" s="6" t="s">
        <v>423</v>
      </c>
      <c r="B296" s="23" t="s">
        <v>424</v>
      </c>
      <c r="C296" s="22">
        <v>65</v>
      </c>
      <c r="E296" s="60"/>
      <c r="H296" s="4"/>
      <c r="I296" s="23"/>
      <c r="J296" s="22"/>
      <c r="L296" s="60"/>
    </row>
    <row r="297" spans="1:14">
      <c r="A297" s="6" t="s">
        <v>425</v>
      </c>
      <c r="B297" s="23" t="s">
        <v>426</v>
      </c>
      <c r="C297" s="22">
        <v>87</v>
      </c>
      <c r="E297" s="60"/>
      <c r="H297" s="4"/>
      <c r="I297" s="23"/>
      <c r="J297" s="22"/>
      <c r="L297" s="60"/>
    </row>
    <row r="298" spans="1:14">
      <c r="A298" s="6" t="s">
        <v>427</v>
      </c>
      <c r="B298" s="23" t="s">
        <v>428</v>
      </c>
      <c r="C298" s="22" t="s">
        <v>1414</v>
      </c>
      <c r="D298" s="22"/>
      <c r="E298" s="60"/>
      <c r="H298" s="4"/>
      <c r="I298" s="23"/>
      <c r="J298" s="22"/>
      <c r="K298" s="22"/>
      <c r="L298" s="60"/>
    </row>
    <row r="299" spans="1:14" hidden="1" outlineLevel="1">
      <c r="A299" s="6" t="s">
        <v>429</v>
      </c>
      <c r="B299" s="23"/>
      <c r="C299" s="22"/>
      <c r="D299" s="22"/>
      <c r="E299" s="60"/>
      <c r="H299" s="4"/>
      <c r="I299" s="23"/>
      <c r="J299" s="22"/>
      <c r="K299" s="22"/>
      <c r="L299" s="60"/>
    </row>
    <row r="300" spans="1:14" hidden="1" outlineLevel="1">
      <c r="A300" s="6" t="s">
        <v>430</v>
      </c>
      <c r="B300" s="23"/>
      <c r="C300" s="22"/>
      <c r="D300" s="22"/>
      <c r="E300" s="60"/>
      <c r="H300" s="4"/>
      <c r="I300" s="23"/>
      <c r="J300" s="22"/>
      <c r="K300" s="22"/>
      <c r="L300" s="60"/>
    </row>
    <row r="301" spans="1:14" hidden="1" outlineLevel="1">
      <c r="A301" s="6" t="s">
        <v>431</v>
      </c>
      <c r="B301" s="23"/>
      <c r="C301" s="22"/>
      <c r="D301" s="22"/>
      <c r="E301" s="60"/>
      <c r="H301" s="4"/>
      <c r="I301" s="23"/>
      <c r="J301" s="22"/>
      <c r="K301" s="22"/>
      <c r="L301" s="60"/>
    </row>
    <row r="302" spans="1:14" hidden="1" outlineLevel="1">
      <c r="A302" s="6" t="s">
        <v>432</v>
      </c>
      <c r="B302" s="23"/>
      <c r="C302" s="22"/>
      <c r="D302" s="22"/>
      <c r="E302" s="60"/>
      <c r="H302" s="4"/>
      <c r="I302" s="23"/>
      <c r="J302" s="22"/>
      <c r="K302" s="22"/>
      <c r="L302" s="60"/>
    </row>
    <row r="303" spans="1:14" hidden="1" outlineLevel="1">
      <c r="A303" s="6" t="s">
        <v>433</v>
      </c>
      <c r="B303" s="23"/>
      <c r="C303" s="22"/>
      <c r="D303" s="22"/>
      <c r="E303" s="60"/>
      <c r="H303" s="4"/>
      <c r="I303" s="23"/>
      <c r="J303" s="22"/>
      <c r="K303" s="22"/>
      <c r="L303" s="60"/>
    </row>
    <row r="304" spans="1:14" hidden="1" outlineLevel="1">
      <c r="A304" s="6" t="s">
        <v>434</v>
      </c>
      <c r="B304" s="23"/>
      <c r="C304" s="22"/>
      <c r="D304" s="22"/>
      <c r="E304" s="60"/>
      <c r="H304" s="4"/>
      <c r="I304" s="23"/>
      <c r="J304" s="22"/>
      <c r="K304" s="22"/>
      <c r="L304" s="60"/>
    </row>
    <row r="305" spans="1:13" hidden="1" outlineLevel="1">
      <c r="A305" s="6" t="s">
        <v>435</v>
      </c>
      <c r="B305" s="23"/>
      <c r="C305" s="22"/>
      <c r="D305" s="22"/>
      <c r="E305" s="60"/>
      <c r="H305" s="4"/>
      <c r="I305" s="23"/>
      <c r="J305" s="22"/>
      <c r="K305" s="22"/>
      <c r="L305" s="60"/>
    </row>
    <row r="306" spans="1:13" hidden="1" outlineLevel="1">
      <c r="A306" s="6" t="s">
        <v>436</v>
      </c>
      <c r="B306" s="23"/>
      <c r="C306" s="22"/>
      <c r="D306" s="22"/>
      <c r="E306" s="60"/>
      <c r="H306" s="4"/>
      <c r="I306" s="23"/>
      <c r="J306" s="22"/>
      <c r="K306" s="22"/>
      <c r="L306" s="60"/>
    </row>
    <row r="307" spans="1:13" hidden="1" outlineLevel="1">
      <c r="A307" s="6" t="s">
        <v>437</v>
      </c>
      <c r="B307" s="23"/>
      <c r="C307" s="22"/>
      <c r="D307" s="22"/>
      <c r="E307" s="60"/>
      <c r="H307" s="4"/>
      <c r="I307" s="23"/>
      <c r="J307" s="22"/>
      <c r="K307" s="22"/>
      <c r="L307" s="60"/>
    </row>
    <row r="308" spans="1:13" hidden="1" outlineLevel="1">
      <c r="A308" s="6" t="s">
        <v>438</v>
      </c>
      <c r="H308" s="4"/>
    </row>
    <row r="309" spans="1:13" ht="37.5" collapsed="1">
      <c r="A309" s="19"/>
      <c r="B309" s="18" t="s">
        <v>16</v>
      </c>
      <c r="C309" s="19"/>
      <c r="D309" s="19"/>
      <c r="E309" s="19"/>
      <c r="F309" s="19"/>
      <c r="G309" s="20"/>
      <c r="H309" s="4"/>
      <c r="I309" s="10"/>
      <c r="J309" s="12"/>
      <c r="K309" s="12"/>
      <c r="L309" s="12"/>
      <c r="M309" s="12"/>
    </row>
    <row r="310" spans="1:13">
      <c r="A310" s="6" t="s">
        <v>439</v>
      </c>
      <c r="B310" s="32" t="s">
        <v>440</v>
      </c>
      <c r="C310" s="22">
        <v>171</v>
      </c>
      <c r="H310" s="4"/>
      <c r="I310" s="32"/>
      <c r="J310" s="22"/>
    </row>
    <row r="311" spans="1:13" hidden="1" outlineLevel="1">
      <c r="A311" s="6" t="s">
        <v>441</v>
      </c>
      <c r="B311" s="32"/>
      <c r="C311" s="22"/>
      <c r="H311" s="4"/>
      <c r="I311" s="32"/>
      <c r="J311" s="22"/>
    </row>
    <row r="312" spans="1:13" hidden="1" outlineLevel="1">
      <c r="A312" s="6" t="s">
        <v>442</v>
      </c>
      <c r="B312" s="32"/>
      <c r="C312" s="22"/>
      <c r="H312" s="4"/>
      <c r="I312" s="32"/>
      <c r="J312" s="22"/>
    </row>
    <row r="313" spans="1:13" hidden="1" outlineLevel="1">
      <c r="A313" s="6" t="s">
        <v>443</v>
      </c>
      <c r="B313" s="32"/>
      <c r="C313" s="22"/>
      <c r="H313" s="4"/>
      <c r="I313" s="32"/>
      <c r="J313" s="22"/>
    </row>
    <row r="314" spans="1:13" hidden="1" outlineLevel="1">
      <c r="A314" s="6" t="s">
        <v>444</v>
      </c>
      <c r="B314" s="32"/>
      <c r="C314" s="22"/>
      <c r="H314" s="4"/>
      <c r="I314" s="32"/>
      <c r="J314" s="22"/>
    </row>
    <row r="315" spans="1:13" hidden="1" outlineLevel="1">
      <c r="A315" s="6" t="s">
        <v>445</v>
      </c>
      <c r="B315" s="32"/>
      <c r="C315" s="22"/>
      <c r="H315" s="4"/>
      <c r="I315" s="32"/>
      <c r="J315" s="22"/>
    </row>
    <row r="316" spans="1:13" hidden="1" outlineLevel="1">
      <c r="A316" s="6" t="s">
        <v>446</v>
      </c>
      <c r="B316" s="32"/>
      <c r="C316" s="22"/>
      <c r="H316" s="4"/>
      <c r="I316" s="32"/>
      <c r="J316" s="22"/>
    </row>
    <row r="317" spans="1:13" ht="18.75" collapsed="1">
      <c r="A317" s="19"/>
      <c r="B317" s="18" t="s">
        <v>17</v>
      </c>
      <c r="C317" s="19"/>
      <c r="D317" s="19"/>
      <c r="E317" s="19"/>
      <c r="F317" s="19"/>
      <c r="G317" s="20"/>
      <c r="H317" s="4"/>
      <c r="I317" s="10"/>
      <c r="J317" s="12"/>
      <c r="K317" s="12"/>
      <c r="L317" s="12"/>
      <c r="M317" s="12"/>
    </row>
    <row r="318" spans="1:13" ht="15" hidden="1" customHeight="1" outlineLevel="1">
      <c r="A318" s="27"/>
      <c r="B318" s="28" t="s">
        <v>447</v>
      </c>
      <c r="C318" s="27"/>
      <c r="D318" s="27"/>
      <c r="E318" s="29"/>
      <c r="F318" s="30"/>
      <c r="G318" s="30"/>
      <c r="H318" s="4"/>
      <c r="L318" s="4"/>
      <c r="M318" s="4"/>
    </row>
    <row r="319" spans="1:13" hidden="1" outlineLevel="1">
      <c r="A319" s="6" t="s">
        <v>448</v>
      </c>
      <c r="B319" s="23" t="s">
        <v>449</v>
      </c>
      <c r="C319" s="23"/>
      <c r="H319" s="4"/>
    </row>
    <row r="320" spans="1:13" hidden="1" outlineLevel="1">
      <c r="A320" s="6" t="s">
        <v>450</v>
      </c>
      <c r="B320" s="23" t="s">
        <v>451</v>
      </c>
      <c r="C320" s="23"/>
      <c r="H320" s="4"/>
    </row>
    <row r="321" spans="1:8" hidden="1" outlineLevel="1">
      <c r="A321" s="6" t="s">
        <v>452</v>
      </c>
      <c r="B321" s="23" t="s">
        <v>453</v>
      </c>
      <c r="C321" s="23"/>
      <c r="H321" s="4"/>
    </row>
    <row r="322" spans="1:8" hidden="1" outlineLevel="1">
      <c r="A322" s="6" t="s">
        <v>454</v>
      </c>
      <c r="B322" s="23" t="s">
        <v>455</v>
      </c>
      <c r="H322" s="4"/>
    </row>
    <row r="323" spans="1:8" hidden="1" outlineLevel="1">
      <c r="A323" s="6" t="s">
        <v>456</v>
      </c>
      <c r="B323" s="23" t="s">
        <v>457</v>
      </c>
      <c r="H323" s="4"/>
    </row>
    <row r="324" spans="1:8" hidden="1" outlineLevel="1">
      <c r="A324" s="6" t="s">
        <v>458</v>
      </c>
      <c r="B324" s="23" t="s">
        <v>459</v>
      </c>
      <c r="H324" s="4"/>
    </row>
    <row r="325" spans="1:8" hidden="1" outlineLevel="1">
      <c r="A325" s="6" t="s">
        <v>460</v>
      </c>
      <c r="B325" s="23" t="s">
        <v>461</v>
      </c>
      <c r="H325" s="4"/>
    </row>
    <row r="326" spans="1:8" hidden="1" outlineLevel="1">
      <c r="A326" s="6" t="s">
        <v>462</v>
      </c>
      <c r="B326" s="23" t="s">
        <v>463</v>
      </c>
      <c r="H326" s="4"/>
    </row>
    <row r="327" spans="1:8" hidden="1" outlineLevel="1">
      <c r="A327" s="6" t="s">
        <v>464</v>
      </c>
      <c r="B327" s="23" t="s">
        <v>465</v>
      </c>
      <c r="H327" s="4"/>
    </row>
    <row r="328" spans="1:8" hidden="1" outlineLevel="1">
      <c r="A328" s="6" t="s">
        <v>466</v>
      </c>
      <c r="B328" s="40" t="s">
        <v>467</v>
      </c>
      <c r="H328" s="4"/>
    </row>
    <row r="329" spans="1:8" hidden="1" outlineLevel="1">
      <c r="A329" s="6" t="s">
        <v>468</v>
      </c>
      <c r="B329" s="40" t="s">
        <v>467</v>
      </c>
      <c r="H329" s="4"/>
    </row>
    <row r="330" spans="1:8" hidden="1" outlineLevel="1">
      <c r="A330" s="6" t="s">
        <v>469</v>
      </c>
      <c r="B330" s="40" t="s">
        <v>467</v>
      </c>
      <c r="H330" s="4"/>
    </row>
    <row r="331" spans="1:8" hidden="1" outlineLevel="1">
      <c r="A331" s="6" t="s">
        <v>470</v>
      </c>
      <c r="B331" s="40" t="s">
        <v>467</v>
      </c>
      <c r="H331" s="4"/>
    </row>
    <row r="332" spans="1:8" hidden="1" outlineLevel="1">
      <c r="A332" s="6" t="s">
        <v>471</v>
      </c>
      <c r="B332" s="40" t="s">
        <v>467</v>
      </c>
      <c r="H332" s="4"/>
    </row>
    <row r="333" spans="1:8" hidden="1" outlineLevel="1">
      <c r="A333" s="6" t="s">
        <v>472</v>
      </c>
      <c r="B333" s="40" t="s">
        <v>467</v>
      </c>
      <c r="H333" s="4"/>
    </row>
    <row r="334" spans="1:8" hidden="1" outlineLevel="1">
      <c r="A334" s="6" t="s">
        <v>473</v>
      </c>
      <c r="B334" s="40" t="s">
        <v>467</v>
      </c>
      <c r="H334" s="4"/>
    </row>
    <row r="335" spans="1:8" hidden="1" outlineLevel="1">
      <c r="A335" s="6" t="s">
        <v>474</v>
      </c>
      <c r="B335" s="40" t="s">
        <v>467</v>
      </c>
      <c r="H335" s="4"/>
    </row>
    <row r="336" spans="1:8" hidden="1" outlineLevel="1">
      <c r="A336" s="6" t="s">
        <v>475</v>
      </c>
      <c r="B336" s="40" t="s">
        <v>467</v>
      </c>
      <c r="H336" s="4"/>
    </row>
    <row r="337" spans="1:8" hidden="1" outlineLevel="1">
      <c r="A337" s="6" t="s">
        <v>476</v>
      </c>
      <c r="B337" s="40" t="s">
        <v>467</v>
      </c>
      <c r="H337" s="4"/>
    </row>
    <row r="338" spans="1:8" hidden="1" outlineLevel="1">
      <c r="A338" s="6" t="s">
        <v>477</v>
      </c>
      <c r="B338" s="40" t="s">
        <v>467</v>
      </c>
      <c r="H338" s="4"/>
    </row>
    <row r="339" spans="1:8" hidden="1" outlineLevel="1">
      <c r="A339" s="6" t="s">
        <v>478</v>
      </c>
      <c r="B339" s="40" t="s">
        <v>467</v>
      </c>
      <c r="H339" s="4"/>
    </row>
    <row r="340" spans="1:8" hidden="1" outlineLevel="1">
      <c r="A340" s="6" t="s">
        <v>479</v>
      </c>
      <c r="B340" s="40" t="s">
        <v>467</v>
      </c>
      <c r="H340" s="4"/>
    </row>
    <row r="341" spans="1:8" hidden="1" outlineLevel="1">
      <c r="A341" s="6" t="s">
        <v>480</v>
      </c>
      <c r="B341" s="40" t="s">
        <v>467</v>
      </c>
      <c r="H341" s="4"/>
    </row>
    <row r="342" spans="1:8" hidden="1" outlineLevel="1">
      <c r="A342" s="6" t="s">
        <v>481</v>
      </c>
      <c r="B342" s="40" t="s">
        <v>467</v>
      </c>
      <c r="H342" s="4"/>
    </row>
    <row r="343" spans="1:8" hidden="1" outlineLevel="1">
      <c r="A343" s="6" t="s">
        <v>482</v>
      </c>
      <c r="B343" s="40" t="s">
        <v>467</v>
      </c>
      <c r="H343" s="4"/>
    </row>
    <row r="344" spans="1:8" hidden="1" outlineLevel="1">
      <c r="A344" s="6" t="s">
        <v>483</v>
      </c>
      <c r="B344" s="40" t="s">
        <v>467</v>
      </c>
      <c r="H344" s="4"/>
    </row>
    <row r="345" spans="1:8" hidden="1" outlineLevel="1">
      <c r="A345" s="6" t="s">
        <v>484</v>
      </c>
      <c r="B345" s="40" t="s">
        <v>467</v>
      </c>
      <c r="H345" s="4"/>
    </row>
    <row r="346" spans="1:8" hidden="1" outlineLevel="1">
      <c r="A346" s="6" t="s">
        <v>485</v>
      </c>
      <c r="B346" s="40" t="s">
        <v>467</v>
      </c>
      <c r="H346" s="4"/>
    </row>
    <row r="347" spans="1:8" hidden="1" outlineLevel="1">
      <c r="A347" s="6" t="s">
        <v>486</v>
      </c>
      <c r="B347" s="40" t="s">
        <v>467</v>
      </c>
      <c r="H347" s="4"/>
    </row>
    <row r="348" spans="1:8" hidden="1" outlineLevel="1">
      <c r="A348" s="6" t="s">
        <v>487</v>
      </c>
      <c r="B348" s="40" t="s">
        <v>467</v>
      </c>
      <c r="H348" s="4"/>
    </row>
    <row r="349" spans="1:8" hidden="1" outlineLevel="1">
      <c r="A349" s="6" t="s">
        <v>488</v>
      </c>
      <c r="B349" s="40" t="s">
        <v>467</v>
      </c>
      <c r="H349" s="4"/>
    </row>
    <row r="350" spans="1:8" hidden="1" outlineLevel="1">
      <c r="A350" s="6" t="s">
        <v>489</v>
      </c>
      <c r="B350" s="40" t="s">
        <v>467</v>
      </c>
      <c r="H350" s="4"/>
    </row>
    <row r="351" spans="1:8" hidden="1" outlineLevel="1">
      <c r="A351" s="6" t="s">
        <v>490</v>
      </c>
      <c r="B351" s="40" t="s">
        <v>467</v>
      </c>
      <c r="H351" s="4"/>
    </row>
    <row r="352" spans="1:8" hidden="1" outlineLevel="1">
      <c r="A352" s="6" t="s">
        <v>491</v>
      </c>
      <c r="B352" s="40" t="s">
        <v>467</v>
      </c>
      <c r="H352" s="4"/>
    </row>
    <row r="353" spans="1:8" hidden="1" outlineLevel="1">
      <c r="A353" s="6" t="s">
        <v>492</v>
      </c>
      <c r="B353" s="40" t="s">
        <v>467</v>
      </c>
      <c r="H353" s="4"/>
    </row>
    <row r="354" spans="1:8" hidden="1" outlineLevel="1">
      <c r="A354" s="6" t="s">
        <v>493</v>
      </c>
      <c r="B354" s="40" t="s">
        <v>467</v>
      </c>
      <c r="H354" s="4"/>
    </row>
    <row r="355" spans="1:8" hidden="1" outlineLevel="1">
      <c r="A355" s="6" t="s">
        <v>494</v>
      </c>
      <c r="B355" s="40" t="s">
        <v>467</v>
      </c>
      <c r="H355" s="4"/>
    </row>
    <row r="356" spans="1:8" hidden="1" outlineLevel="1">
      <c r="A356" s="6" t="s">
        <v>495</v>
      </c>
      <c r="B356" s="40" t="s">
        <v>467</v>
      </c>
      <c r="H356" s="4"/>
    </row>
    <row r="357" spans="1:8" hidden="1" outlineLevel="1">
      <c r="A357" s="6" t="s">
        <v>496</v>
      </c>
      <c r="B357" s="40" t="s">
        <v>467</v>
      </c>
      <c r="H357" s="4"/>
    </row>
    <row r="358" spans="1:8" hidden="1" outlineLevel="1">
      <c r="A358" s="6" t="s">
        <v>497</v>
      </c>
      <c r="B358" s="40" t="s">
        <v>467</v>
      </c>
      <c r="H358" s="4"/>
    </row>
    <row r="359" spans="1:8" hidden="1" outlineLevel="1">
      <c r="A359" s="6" t="s">
        <v>498</v>
      </c>
      <c r="B359" s="40" t="s">
        <v>467</v>
      </c>
      <c r="H359" s="4"/>
    </row>
    <row r="360" spans="1:8" hidden="1" outlineLevel="1">
      <c r="A360" s="6" t="s">
        <v>499</v>
      </c>
      <c r="B360" s="40" t="s">
        <v>467</v>
      </c>
      <c r="H360" s="4"/>
    </row>
    <row r="361" spans="1:8" hidden="1" outlineLevel="1">
      <c r="A361" s="6" t="s">
        <v>500</v>
      </c>
      <c r="B361" s="40" t="s">
        <v>467</v>
      </c>
      <c r="H361" s="4"/>
    </row>
    <row r="362" spans="1:8" hidden="1" outlineLevel="1">
      <c r="A362" s="6" t="s">
        <v>501</v>
      </c>
      <c r="B362" s="40" t="s">
        <v>467</v>
      </c>
      <c r="H362" s="4"/>
    </row>
    <row r="363" spans="1:8" hidden="1" outlineLevel="1">
      <c r="A363" s="6" t="s">
        <v>502</v>
      </c>
      <c r="B363" s="40" t="s">
        <v>467</v>
      </c>
      <c r="H363" s="4"/>
    </row>
    <row r="364" spans="1:8" collapsed="1">
      <c r="H364" s="4"/>
    </row>
    <row r="365" spans="1:8">
      <c r="H365" s="4"/>
    </row>
    <row r="366" spans="1:8">
      <c r="H366" s="4"/>
    </row>
    <row r="367" spans="1:8">
      <c r="H367" s="4"/>
    </row>
    <row r="368" spans="1:8">
      <c r="H368" s="4"/>
    </row>
    <row r="369" spans="8:8">
      <c r="H369" s="4"/>
    </row>
    <row r="370" spans="8:8">
      <c r="H370" s="4"/>
    </row>
    <row r="371" spans="8:8">
      <c r="H371" s="4"/>
    </row>
    <row r="372" spans="8:8">
      <c r="H372" s="4"/>
    </row>
    <row r="373" spans="8:8">
      <c r="H373" s="4"/>
    </row>
    <row r="374" spans="8:8">
      <c r="H374" s="4"/>
    </row>
    <row r="375" spans="8:8">
      <c r="H375" s="4"/>
    </row>
    <row r="376" spans="8:8">
      <c r="H376" s="4"/>
    </row>
    <row r="377" spans="8:8">
      <c r="H377" s="4"/>
    </row>
    <row r="378" spans="8:8">
      <c r="H378" s="4"/>
    </row>
    <row r="379" spans="8:8">
      <c r="H379" s="4"/>
    </row>
    <row r="380" spans="8:8">
      <c r="H380" s="4"/>
    </row>
    <row r="381" spans="8:8">
      <c r="H381" s="4"/>
    </row>
    <row r="382" spans="8:8">
      <c r="H382" s="4"/>
    </row>
    <row r="383" spans="8:8">
      <c r="H383" s="4"/>
    </row>
    <row r="384" spans="8:8">
      <c r="H384" s="4"/>
    </row>
    <row r="385" spans="8:8">
      <c r="H385" s="4"/>
    </row>
    <row r="386" spans="8:8">
      <c r="H386" s="4"/>
    </row>
    <row r="387" spans="8:8">
      <c r="H387" s="4"/>
    </row>
    <row r="388" spans="8:8">
      <c r="H388" s="4"/>
    </row>
    <row r="389" spans="8:8">
      <c r="H389" s="4"/>
    </row>
    <row r="390" spans="8:8">
      <c r="H390" s="4"/>
    </row>
    <row r="391" spans="8:8">
      <c r="H391" s="4"/>
    </row>
    <row r="392" spans="8:8">
      <c r="H392" s="4"/>
    </row>
    <row r="393" spans="8:8">
      <c r="H393" s="4"/>
    </row>
    <row r="394" spans="8:8">
      <c r="H394" s="4"/>
    </row>
    <row r="395" spans="8:8">
      <c r="H395" s="4"/>
    </row>
    <row r="396" spans="8:8">
      <c r="H396" s="4"/>
    </row>
    <row r="397" spans="8:8">
      <c r="H397" s="4"/>
    </row>
    <row r="398" spans="8:8">
      <c r="H398" s="4"/>
    </row>
    <row r="399" spans="8:8">
      <c r="H399" s="4"/>
    </row>
    <row r="400" spans="8:8">
      <c r="H400" s="4"/>
    </row>
    <row r="401" spans="8:8">
      <c r="H401" s="4"/>
    </row>
    <row r="402" spans="8:8">
      <c r="H402" s="4"/>
    </row>
    <row r="403" spans="8:8">
      <c r="H403" s="4"/>
    </row>
    <row r="404" spans="8:8">
      <c r="H404" s="4"/>
    </row>
    <row r="405" spans="8:8">
      <c r="H405" s="4"/>
    </row>
    <row r="406" spans="8:8">
      <c r="H406" s="4"/>
    </row>
    <row r="407" spans="8:8">
      <c r="H407" s="4"/>
    </row>
    <row r="408" spans="8:8">
      <c r="H408" s="4"/>
    </row>
    <row r="409" spans="8:8">
      <c r="H409" s="4"/>
    </row>
    <row r="410" spans="8:8">
      <c r="H410" s="4"/>
    </row>
    <row r="411" spans="8:8">
      <c r="H411" s="4"/>
    </row>
  </sheetData>
  <hyperlinks>
    <hyperlink ref="B6" location="'A. HTT General'!B13" display="1. Basic Facts" xr:uid="{C5241C52-2104-4A6A-A9DF-4D0E2283A85F}"/>
    <hyperlink ref="B7" location="'A. HTT General'!B26" display="2. Regulatory Summary" xr:uid="{F4C40330-BCA9-4B42-A9B9-2FD51840119C}"/>
    <hyperlink ref="B8" location="'A. HTT General'!B36" display="3. General Cover Pool / Covered Bond Information" xr:uid="{69208946-25D2-46ED-B50F-7BF9940C99F1}"/>
    <hyperlink ref="B9" location="'A. HTT General'!B283" display="4. References to Capital Requirements Regulation (CRR) 129(7)" xr:uid="{1A34D491-5F91-45DB-95DC-909666140D85}"/>
    <hyperlink ref="B11" location="'A. HTT General'!B317" display="6. Other relevant information" xr:uid="{C2F37A74-824E-4E67-817F-96C298F430DF}"/>
    <hyperlink ref="C286" location="'A. HTT General'!A38" display="'A. HTT General'!A38" xr:uid="{4A2BBBAC-3766-4678-92AE-2205D7071162}"/>
    <hyperlink ref="C287" location="'A. HTT General'!A39" display="'A. HTT General'!A39" xr:uid="{47B933BB-39D5-40F5-9420-1C32BA3B4E62}"/>
    <hyperlink ref="C288" location="'B1. HTT Mortgage Assets'!B43" display="'B1. HTT Mortgage Assets'!B43" xr:uid="{C255CA36-56DC-4D44-8499-B5DF70DC100E}"/>
    <hyperlink ref="C289" location="'A. HTT General'!A52" display="'A. HTT General'!A52" xr:uid="{7E891D6E-2077-4919-8C8E-7CB8829186C6}"/>
    <hyperlink ref="C293" location="'A. HTT General'!B161" display="'A. HTT General'!B161" xr:uid="{E13C19D7-6450-4BAE-91B0-8DC5EAA06937}"/>
    <hyperlink ref="C294" location="'A. HTT General'!B135" display="'A. HTT General'!B135" xr:uid="{23A7FA58-6B91-4152-AC9D-6C4133CC9BD5}"/>
    <hyperlink ref="C295" location="'C. HTT Harmonised Glossary'!B17" display="'C. HTT Harmonised Glossary'!B17" xr:uid="{24580FC7-B24B-4939-8F54-3F6DEDE02A2C}"/>
    <hyperlink ref="C296" location="'A. HTT General'!B65" display="'A. HTT General'!B65" xr:uid="{76F8C19A-23A8-4DC1-9190-8AEFBB129366}"/>
    <hyperlink ref="C297" location="'A. HTT General'!B87" display="'A. HTT General'!B87" xr:uid="{176CBC2F-14A8-466C-A235-48B0B4BD5011}"/>
    <hyperlink ref="C298" location="'B1. HTT Mortgage Assets'!B160" display="'B1. HTT Mortgage Assets'!B160" xr:uid="{9F877F48-5858-4E22-BB3D-B82D43F6FA6E}"/>
    <hyperlink ref="C310" location="'A. HTT General'!B171" display="'A. HTT General'!B171" xr:uid="{5AC8C671-53E0-4707-8600-68386DA4CCAB}"/>
    <hyperlink ref="B27" r:id="rId1" display="UCITS Compliance" xr:uid="{A1C03575-43B4-4DBD-833D-B0E535A166E5}"/>
    <hyperlink ref="B28" r:id="rId2" display="CRR Compliance" xr:uid="{7388B564-0865-4EF8-B7ED-883EAEFB6607}"/>
    <hyperlink ref="B29" r:id="rId3" xr:uid="{233C760F-8A4F-46CF-8AE7-C34C30EF9C64}"/>
    <hyperlink ref="B10" location="'A. HTT General'!B309" display="5. References to Capital Requirements Regulation (CRR) 129(1)" xr:uid="{67CCE89B-9445-4E05-9954-8E77CA849472}"/>
    <hyperlink ref="C292" location="'A. HTT General'!B109" display="'A. HTT General'!B109" xr:uid="{0DEC7A8E-A367-4DD0-8447-E6A6CD0A19E9}"/>
    <hyperlink ref="C290" location="'B1. HTT Mortgage Assets'!B166" display="'B1. HTT Mortgage Assets'!B166" xr:uid="{955CB58D-0B61-44C6-B566-7C8C3C71E7B2}"/>
    <hyperlink ref="C291" location="'B1. HTT Mortgage Assets'!B130" display="'B1. HTT Mortgage Assets'!B130" xr:uid="{1BE951D0-5555-40B7-81AE-6F914DEB14D6}"/>
    <hyperlink ref="C227" r:id="rId4" xr:uid="{7D7889A0-C972-4AB6-B49E-AC1024AD8545}"/>
    <hyperlink ref="C16" r:id="rId5" xr:uid="{61BF60FA-7EA8-4183-BCE6-1C21F3DE008A}"/>
    <hyperlink ref="C29" r:id="rId6" xr:uid="{A467650A-8579-4CA7-9A20-3567A1A5307C}"/>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12">
    <tabColor rgb="FFE36E00"/>
  </sheetPr>
  <dimension ref="A1:G368"/>
  <sheetViews>
    <sheetView topLeftCell="A72" zoomScaleNormal="100" zoomScaleSheetLayoutView="80" zoomScalePageLayoutView="80" workbookViewId="0">
      <selection activeCell="A116" sqref="A116"/>
    </sheetView>
  </sheetViews>
  <sheetFormatPr defaultColWidth="8.85546875" defaultRowHeight="15" outlineLevelRow="1"/>
  <cols>
    <col min="1" max="1" width="13.85546875" style="6" customWidth="1"/>
    <col min="2" max="2" width="60.85546875" style="6" customWidth="1"/>
    <col min="3" max="3" width="41" style="6" customWidth="1"/>
    <col min="4" max="4" width="40.85546875" style="6" customWidth="1"/>
    <col min="5" max="5" width="6.7109375" style="6" customWidth="1"/>
    <col min="6" max="6" width="41.5703125" style="6" customWidth="1"/>
    <col min="7" max="7" width="41.5703125" style="4" customWidth="1"/>
    <col min="8" max="16384" width="8.85546875" style="41"/>
  </cols>
  <sheetData>
    <row r="1" spans="1:7" ht="31.5">
      <c r="A1" s="3" t="s">
        <v>503</v>
      </c>
      <c r="B1" s="3"/>
      <c r="C1" s="4"/>
      <c r="D1" s="4"/>
      <c r="E1" s="4"/>
      <c r="F1" s="219" t="s">
        <v>1349</v>
      </c>
    </row>
    <row r="2" spans="1:7" ht="15.75" thickBot="1">
      <c r="A2" s="4"/>
      <c r="B2" s="4"/>
      <c r="C2" s="4"/>
      <c r="D2" s="4"/>
      <c r="E2" s="4"/>
      <c r="F2" s="4"/>
    </row>
    <row r="3" spans="1:7" ht="19.5" thickBot="1">
      <c r="A3" s="7"/>
      <c r="B3" s="8" t="s">
        <v>8</v>
      </c>
      <c r="C3" s="9" t="s">
        <v>9</v>
      </c>
      <c r="D3" s="7"/>
      <c r="E3" s="7"/>
      <c r="F3" s="7"/>
      <c r="G3" s="7"/>
    </row>
    <row r="4" spans="1:7" ht="15.75" thickBot="1"/>
    <row r="5" spans="1:7" ht="18.75">
      <c r="A5" s="10"/>
      <c r="B5" s="11" t="s">
        <v>504</v>
      </c>
      <c r="C5" s="10"/>
      <c r="E5" s="12"/>
      <c r="F5" s="12"/>
    </row>
    <row r="6" spans="1:7">
      <c r="B6" s="14" t="s">
        <v>505</v>
      </c>
    </row>
    <row r="7" spans="1:7">
      <c r="B7" s="15" t="s">
        <v>506</v>
      </c>
    </row>
    <row r="8" spans="1:7" ht="15.75" thickBot="1">
      <c r="B8" s="16" t="s">
        <v>507</v>
      </c>
    </row>
    <row r="9" spans="1:7">
      <c r="B9" s="17"/>
    </row>
    <row r="10" spans="1:7" ht="37.5">
      <c r="A10" s="18" t="s">
        <v>18</v>
      </c>
      <c r="B10" s="18" t="s">
        <v>505</v>
      </c>
      <c r="C10" s="19"/>
      <c r="D10" s="19"/>
      <c r="E10" s="19"/>
      <c r="F10" s="19"/>
      <c r="G10" s="20"/>
    </row>
    <row r="11" spans="1:7" ht="15" customHeight="1">
      <c r="A11" s="27"/>
      <c r="B11" s="28" t="s">
        <v>508</v>
      </c>
      <c r="C11" s="27" t="s">
        <v>53</v>
      </c>
      <c r="D11" s="27"/>
      <c r="E11" s="27"/>
      <c r="F11" s="30" t="s">
        <v>509</v>
      </c>
      <c r="G11" s="30"/>
    </row>
    <row r="12" spans="1:7">
      <c r="A12" s="6" t="s">
        <v>510</v>
      </c>
      <c r="B12" s="6" t="s">
        <v>511</v>
      </c>
      <c r="C12" s="31">
        <v>191008.28269160024</v>
      </c>
      <c r="F12" s="36">
        <v>1</v>
      </c>
    </row>
    <row r="13" spans="1:7">
      <c r="A13" s="6" t="s">
        <v>512</v>
      </c>
      <c r="B13" s="6" t="s">
        <v>513</v>
      </c>
      <c r="C13" s="31">
        <v>0</v>
      </c>
      <c r="F13" s="36">
        <v>0</v>
      </c>
    </row>
    <row r="14" spans="1:7">
      <c r="A14" s="6" t="s">
        <v>514</v>
      </c>
      <c r="B14" s="6" t="s">
        <v>4</v>
      </c>
      <c r="C14" s="31">
        <v>0</v>
      </c>
      <c r="F14" s="36">
        <v>0</v>
      </c>
    </row>
    <row r="15" spans="1:7">
      <c r="A15" s="6" t="s">
        <v>515</v>
      </c>
      <c r="B15" s="62" t="s">
        <v>6</v>
      </c>
      <c r="C15" s="31">
        <v>191008.28269160024</v>
      </c>
      <c r="F15" s="63">
        <v>1</v>
      </c>
    </row>
    <row r="16" spans="1:7">
      <c r="A16" s="6" t="s">
        <v>516</v>
      </c>
      <c r="B16" s="40" t="s">
        <v>517</v>
      </c>
      <c r="C16" s="31">
        <v>0</v>
      </c>
      <c r="F16" s="36">
        <v>0</v>
      </c>
    </row>
    <row r="17" spans="1:7">
      <c r="A17" s="6" t="s">
        <v>518</v>
      </c>
      <c r="B17" s="40" t="s">
        <v>519</v>
      </c>
      <c r="C17" s="31"/>
      <c r="F17" s="36">
        <v>0</v>
      </c>
    </row>
    <row r="18" spans="1:7" hidden="1" outlineLevel="1">
      <c r="A18" s="6" t="s">
        <v>520</v>
      </c>
      <c r="B18" s="40" t="s">
        <v>94</v>
      </c>
      <c r="F18" s="37">
        <v>0</v>
      </c>
    </row>
    <row r="19" spans="1:7" hidden="1" outlineLevel="1">
      <c r="A19" s="6" t="s">
        <v>521</v>
      </c>
      <c r="B19" s="40" t="s">
        <v>94</v>
      </c>
      <c r="F19" s="37">
        <v>0</v>
      </c>
    </row>
    <row r="20" spans="1:7" hidden="1" outlineLevel="1">
      <c r="A20" s="6" t="s">
        <v>522</v>
      </c>
      <c r="B20" s="40" t="s">
        <v>94</v>
      </c>
      <c r="F20" s="37">
        <v>0</v>
      </c>
    </row>
    <row r="21" spans="1:7" hidden="1" outlineLevel="1">
      <c r="A21" s="6" t="s">
        <v>523</v>
      </c>
      <c r="B21" s="40" t="s">
        <v>94</v>
      </c>
      <c r="F21" s="37">
        <v>0</v>
      </c>
    </row>
    <row r="22" spans="1:7" hidden="1" outlineLevel="1">
      <c r="A22" s="6" t="s">
        <v>524</v>
      </c>
      <c r="B22" s="40" t="s">
        <v>94</v>
      </c>
      <c r="F22" s="37">
        <v>0</v>
      </c>
    </row>
    <row r="23" spans="1:7" hidden="1" outlineLevel="1">
      <c r="A23" s="6" t="s">
        <v>525</v>
      </c>
      <c r="B23" s="40" t="s">
        <v>94</v>
      </c>
      <c r="F23" s="37">
        <v>0</v>
      </c>
    </row>
    <row r="24" spans="1:7" hidden="1" outlineLevel="1">
      <c r="A24" s="6" t="s">
        <v>526</v>
      </c>
      <c r="B24" s="40" t="s">
        <v>94</v>
      </c>
      <c r="F24" s="37">
        <v>0</v>
      </c>
    </row>
    <row r="25" spans="1:7" hidden="1" outlineLevel="1">
      <c r="A25" s="6" t="s">
        <v>527</v>
      </c>
      <c r="B25" s="40" t="s">
        <v>94</v>
      </c>
      <c r="F25" s="37">
        <v>0</v>
      </c>
    </row>
    <row r="26" spans="1:7" hidden="1" outlineLevel="1">
      <c r="A26" s="6" t="s">
        <v>528</v>
      </c>
      <c r="B26" s="40" t="s">
        <v>94</v>
      </c>
      <c r="C26" s="41"/>
      <c r="D26" s="41"/>
      <c r="E26" s="41"/>
      <c r="F26" s="37">
        <v>0</v>
      </c>
    </row>
    <row r="27" spans="1:7" ht="15" customHeight="1" collapsed="1">
      <c r="A27" s="27"/>
      <c r="B27" s="28" t="s">
        <v>529</v>
      </c>
      <c r="C27" s="27" t="s">
        <v>530</v>
      </c>
      <c r="D27" s="27" t="s">
        <v>531</v>
      </c>
      <c r="E27" s="29"/>
      <c r="F27" s="27" t="s">
        <v>532</v>
      </c>
      <c r="G27" s="30"/>
    </row>
    <row r="28" spans="1:7">
      <c r="A28" s="6" t="s">
        <v>533</v>
      </c>
      <c r="B28" s="6" t="s">
        <v>534</v>
      </c>
      <c r="C28" s="31">
        <v>132358</v>
      </c>
      <c r="D28" s="63">
        <v>0</v>
      </c>
      <c r="F28" s="31">
        <v>132358</v>
      </c>
    </row>
    <row r="29" spans="1:7">
      <c r="A29" s="6" t="s">
        <v>535</v>
      </c>
      <c r="B29" s="23" t="s">
        <v>536</v>
      </c>
      <c r="C29" s="31"/>
      <c r="D29" s="63">
        <v>0</v>
      </c>
      <c r="F29" s="31"/>
    </row>
    <row r="30" spans="1:7" hidden="1" outlineLevel="1">
      <c r="A30" s="6" t="s">
        <v>537</v>
      </c>
      <c r="B30" s="23" t="s">
        <v>538</v>
      </c>
    </row>
    <row r="31" spans="1:7" hidden="1" outlineLevel="1">
      <c r="A31" s="6" t="s">
        <v>539</v>
      </c>
      <c r="B31" s="23"/>
    </row>
    <row r="32" spans="1:7" hidden="1" outlineLevel="1">
      <c r="A32" s="6" t="s">
        <v>540</v>
      </c>
      <c r="B32" s="23"/>
    </row>
    <row r="33" spans="1:7" hidden="1" outlineLevel="1">
      <c r="A33" s="6" t="s">
        <v>541</v>
      </c>
      <c r="B33" s="23"/>
    </row>
    <row r="34" spans="1:7" hidden="1" outlineLevel="1">
      <c r="A34" s="6" t="s">
        <v>542</v>
      </c>
      <c r="B34" s="23"/>
    </row>
    <row r="35" spans="1:7" ht="15" customHeight="1" collapsed="1">
      <c r="A35" s="27"/>
      <c r="B35" s="28" t="s">
        <v>543</v>
      </c>
      <c r="C35" s="27" t="s">
        <v>544</v>
      </c>
      <c r="D35" s="27" t="s">
        <v>545</v>
      </c>
      <c r="E35" s="29"/>
      <c r="F35" s="30" t="s">
        <v>509</v>
      </c>
      <c r="G35" s="30"/>
    </row>
    <row r="36" spans="1:7">
      <c r="A36" s="6" t="s">
        <v>546</v>
      </c>
      <c r="B36" s="6" t="s">
        <v>547</v>
      </c>
      <c r="C36" s="63">
        <v>7.6932988417712303E-4</v>
      </c>
      <c r="D36" s="63">
        <v>0</v>
      </c>
      <c r="F36" s="63">
        <v>7.6932988417712303E-4</v>
      </c>
    </row>
    <row r="37" spans="1:7">
      <c r="A37" s="6" t="s">
        <v>548</v>
      </c>
      <c r="B37" s="6" t="s">
        <v>549</v>
      </c>
      <c r="C37" s="63">
        <v>7.6932988417712303E-4</v>
      </c>
      <c r="D37" s="63">
        <v>0</v>
      </c>
      <c r="F37" s="63">
        <v>7.6932988417712303E-4</v>
      </c>
    </row>
    <row r="38" spans="1:7" hidden="1" outlineLevel="1">
      <c r="A38" s="6" t="s">
        <v>550</v>
      </c>
    </row>
    <row r="39" spans="1:7" hidden="1" outlineLevel="1">
      <c r="A39" s="6" t="s">
        <v>551</v>
      </c>
    </row>
    <row r="40" spans="1:7" hidden="1" outlineLevel="1">
      <c r="A40" s="6" t="s">
        <v>552</v>
      </c>
    </row>
    <row r="41" spans="1:7" hidden="1" outlineLevel="1">
      <c r="A41" s="6" t="s">
        <v>553</v>
      </c>
    </row>
    <row r="42" spans="1:7" hidden="1" outlineLevel="1">
      <c r="A42" s="6" t="s">
        <v>554</v>
      </c>
    </row>
    <row r="43" spans="1:7" ht="15" customHeight="1" collapsed="1">
      <c r="A43" s="27"/>
      <c r="B43" s="28" t="s">
        <v>555</v>
      </c>
      <c r="C43" s="27" t="s">
        <v>544</v>
      </c>
      <c r="D43" s="27" t="s">
        <v>545</v>
      </c>
      <c r="E43" s="29"/>
      <c r="F43" s="30" t="s">
        <v>509</v>
      </c>
      <c r="G43" s="30"/>
    </row>
    <row r="44" spans="1:7">
      <c r="A44" s="6" t="s">
        <v>556</v>
      </c>
      <c r="B44" s="64" t="s">
        <v>557</v>
      </c>
      <c r="C44" s="63">
        <v>0</v>
      </c>
      <c r="D44" s="63">
        <v>0</v>
      </c>
      <c r="E44" s="63"/>
      <c r="F44" s="63">
        <v>0</v>
      </c>
      <c r="G44" s="6"/>
    </row>
    <row r="45" spans="1:7">
      <c r="A45" s="6" t="s">
        <v>558</v>
      </c>
      <c r="B45" s="6" t="s">
        <v>559</v>
      </c>
      <c r="C45" s="63">
        <v>0</v>
      </c>
      <c r="D45" s="63">
        <v>0</v>
      </c>
      <c r="E45" s="63"/>
      <c r="F45" s="63">
        <v>0</v>
      </c>
      <c r="G45" s="6"/>
    </row>
    <row r="46" spans="1:7">
      <c r="A46" s="6" t="s">
        <v>560</v>
      </c>
      <c r="B46" s="6" t="s">
        <v>561</v>
      </c>
      <c r="C46" s="63">
        <v>0</v>
      </c>
      <c r="D46" s="63">
        <v>0</v>
      </c>
      <c r="E46" s="63"/>
      <c r="F46" s="63">
        <v>0</v>
      </c>
      <c r="G46" s="6"/>
    </row>
    <row r="47" spans="1:7">
      <c r="A47" s="6" t="s">
        <v>562</v>
      </c>
      <c r="B47" s="6" t="s">
        <v>563</v>
      </c>
      <c r="C47" s="63">
        <v>0</v>
      </c>
      <c r="D47" s="63">
        <v>0</v>
      </c>
      <c r="E47" s="63"/>
      <c r="F47" s="63">
        <v>0</v>
      </c>
      <c r="G47" s="6"/>
    </row>
    <row r="48" spans="1:7">
      <c r="A48" s="6" t="s">
        <v>564</v>
      </c>
      <c r="B48" s="6" t="s">
        <v>565</v>
      </c>
      <c r="C48" s="63">
        <v>0</v>
      </c>
      <c r="D48" s="63">
        <v>0</v>
      </c>
      <c r="E48" s="63"/>
      <c r="F48" s="63">
        <v>0</v>
      </c>
      <c r="G48" s="6"/>
    </row>
    <row r="49" spans="1:7">
      <c r="A49" s="6" t="s">
        <v>566</v>
      </c>
      <c r="B49" s="6" t="s">
        <v>567</v>
      </c>
      <c r="C49" s="63">
        <v>0</v>
      </c>
      <c r="D49" s="63">
        <v>0</v>
      </c>
      <c r="E49" s="63"/>
      <c r="F49" s="63">
        <v>0</v>
      </c>
      <c r="G49" s="6"/>
    </row>
    <row r="50" spans="1:7">
      <c r="A50" s="6" t="s">
        <v>568</v>
      </c>
      <c r="B50" s="6" t="s">
        <v>569</v>
      </c>
      <c r="C50" s="63">
        <v>0</v>
      </c>
      <c r="D50" s="63">
        <v>0</v>
      </c>
      <c r="E50" s="63"/>
      <c r="F50" s="63">
        <v>0</v>
      </c>
      <c r="G50" s="6"/>
    </row>
    <row r="51" spans="1:7">
      <c r="A51" s="6" t="s">
        <v>570</v>
      </c>
      <c r="B51" s="6" t="s">
        <v>571</v>
      </c>
      <c r="C51" s="63">
        <v>0</v>
      </c>
      <c r="D51" s="63">
        <v>0</v>
      </c>
      <c r="E51" s="63"/>
      <c r="F51" s="63">
        <v>0</v>
      </c>
      <c r="G51" s="6"/>
    </row>
    <row r="52" spans="1:7">
      <c r="A52" s="6" t="s">
        <v>572</v>
      </c>
      <c r="B52" s="6" t="s">
        <v>573</v>
      </c>
      <c r="C52" s="63">
        <v>0</v>
      </c>
      <c r="D52" s="63">
        <v>0</v>
      </c>
      <c r="E52" s="63"/>
      <c r="F52" s="63">
        <v>0</v>
      </c>
      <c r="G52" s="6"/>
    </row>
    <row r="53" spans="1:7">
      <c r="A53" s="6" t="s">
        <v>574</v>
      </c>
      <c r="B53" s="6" t="s">
        <v>575</v>
      </c>
      <c r="C53" s="63">
        <v>0</v>
      </c>
      <c r="D53" s="63">
        <v>0</v>
      </c>
      <c r="E53" s="63"/>
      <c r="F53" s="63">
        <v>0</v>
      </c>
      <c r="G53" s="6"/>
    </row>
    <row r="54" spans="1:7">
      <c r="A54" s="6" t="s">
        <v>576</v>
      </c>
      <c r="B54" s="6" t="s">
        <v>577</v>
      </c>
      <c r="C54" s="63">
        <v>0</v>
      </c>
      <c r="D54" s="63">
        <v>0</v>
      </c>
      <c r="E54" s="63"/>
      <c r="F54" s="63">
        <v>0</v>
      </c>
      <c r="G54" s="6"/>
    </row>
    <row r="55" spans="1:7">
      <c r="A55" s="6" t="s">
        <v>578</v>
      </c>
      <c r="B55" s="6" t="s">
        <v>579</v>
      </c>
      <c r="C55" s="63">
        <v>0</v>
      </c>
      <c r="D55" s="63">
        <v>0</v>
      </c>
      <c r="E55" s="63"/>
      <c r="F55" s="63">
        <v>0</v>
      </c>
      <c r="G55" s="6"/>
    </row>
    <row r="56" spans="1:7">
      <c r="A56" s="6" t="s">
        <v>580</v>
      </c>
      <c r="B56" s="6" t="s">
        <v>581</v>
      </c>
      <c r="C56" s="63">
        <v>0</v>
      </c>
      <c r="D56" s="63">
        <v>0</v>
      </c>
      <c r="E56" s="63"/>
      <c r="F56" s="63">
        <v>0</v>
      </c>
      <c r="G56" s="6"/>
    </row>
    <row r="57" spans="1:7">
      <c r="A57" s="6" t="s">
        <v>582</v>
      </c>
      <c r="B57" s="6" t="s">
        <v>583</v>
      </c>
      <c r="C57" s="63">
        <v>0</v>
      </c>
      <c r="D57" s="63">
        <v>0</v>
      </c>
      <c r="E57" s="63"/>
      <c r="F57" s="63">
        <v>0</v>
      </c>
      <c r="G57" s="6"/>
    </row>
    <row r="58" spans="1:7">
      <c r="A58" s="6" t="s">
        <v>584</v>
      </c>
      <c r="B58" s="6" t="s">
        <v>585</v>
      </c>
      <c r="C58" s="63">
        <v>0</v>
      </c>
      <c r="D58" s="63">
        <v>0</v>
      </c>
      <c r="E58" s="63"/>
      <c r="F58" s="63">
        <v>0</v>
      </c>
      <c r="G58" s="6"/>
    </row>
    <row r="59" spans="1:7">
      <c r="A59" s="6" t="s">
        <v>586</v>
      </c>
      <c r="B59" s="6" t="s">
        <v>587</v>
      </c>
      <c r="C59" s="63">
        <v>0</v>
      </c>
      <c r="D59" s="63">
        <v>0</v>
      </c>
      <c r="E59" s="63"/>
      <c r="F59" s="63">
        <v>0</v>
      </c>
      <c r="G59" s="6"/>
    </row>
    <row r="60" spans="1:7">
      <c r="A60" s="6" t="s">
        <v>588</v>
      </c>
      <c r="B60" s="6" t="s">
        <v>589</v>
      </c>
      <c r="C60" s="63">
        <v>0</v>
      </c>
      <c r="D60" s="63">
        <v>0</v>
      </c>
      <c r="E60" s="63"/>
      <c r="F60" s="63">
        <v>0</v>
      </c>
      <c r="G60" s="6"/>
    </row>
    <row r="61" spans="1:7">
      <c r="A61" s="6" t="s">
        <v>590</v>
      </c>
      <c r="B61" s="6" t="s">
        <v>591</v>
      </c>
      <c r="C61" s="63">
        <v>0</v>
      </c>
      <c r="D61" s="63">
        <v>0</v>
      </c>
      <c r="E61" s="63"/>
      <c r="F61" s="63">
        <v>0</v>
      </c>
      <c r="G61" s="6"/>
    </row>
    <row r="62" spans="1:7">
      <c r="A62" s="6" t="s">
        <v>592</v>
      </c>
      <c r="B62" s="6" t="s">
        <v>593</v>
      </c>
      <c r="C62" s="63">
        <v>0</v>
      </c>
      <c r="D62" s="63">
        <v>0</v>
      </c>
      <c r="E62" s="63"/>
      <c r="F62" s="63">
        <v>0</v>
      </c>
      <c r="G62" s="6"/>
    </row>
    <row r="63" spans="1:7">
      <c r="A63" s="6" t="s">
        <v>594</v>
      </c>
      <c r="B63" s="6" t="s">
        <v>595</v>
      </c>
      <c r="C63" s="63">
        <v>0</v>
      </c>
      <c r="D63" s="63">
        <v>0</v>
      </c>
      <c r="E63" s="63"/>
      <c r="F63" s="63">
        <v>0</v>
      </c>
      <c r="G63" s="6"/>
    </row>
    <row r="64" spans="1:7">
      <c r="A64" s="6" t="s">
        <v>596</v>
      </c>
      <c r="B64" s="6" t="s">
        <v>597</v>
      </c>
      <c r="C64" s="63">
        <v>0</v>
      </c>
      <c r="D64" s="63">
        <v>0</v>
      </c>
      <c r="E64" s="63"/>
      <c r="F64" s="63">
        <v>0</v>
      </c>
      <c r="G64" s="6"/>
    </row>
    <row r="65" spans="1:7">
      <c r="A65" s="6" t="s">
        <v>598</v>
      </c>
      <c r="B65" s="6" t="s">
        <v>599</v>
      </c>
      <c r="C65" s="63">
        <v>0</v>
      </c>
      <c r="D65" s="63">
        <v>0</v>
      </c>
      <c r="E65" s="63"/>
      <c r="F65" s="63">
        <v>0</v>
      </c>
      <c r="G65" s="6"/>
    </row>
    <row r="66" spans="1:7">
      <c r="A66" s="6" t="s">
        <v>600</v>
      </c>
      <c r="B66" s="6" t="s">
        <v>601</v>
      </c>
      <c r="C66" s="63">
        <v>0</v>
      </c>
      <c r="D66" s="63">
        <v>0</v>
      </c>
      <c r="E66" s="63"/>
      <c r="F66" s="63">
        <v>0</v>
      </c>
      <c r="G66" s="6"/>
    </row>
    <row r="67" spans="1:7">
      <c r="A67" s="6" t="s">
        <v>602</v>
      </c>
      <c r="B67" s="6" t="s">
        <v>603</v>
      </c>
      <c r="C67" s="63">
        <v>0</v>
      </c>
      <c r="D67" s="63">
        <v>0</v>
      </c>
      <c r="E67" s="63"/>
      <c r="F67" s="63">
        <v>0</v>
      </c>
      <c r="G67" s="6"/>
    </row>
    <row r="68" spans="1:7">
      <c r="A68" s="6" t="s">
        <v>604</v>
      </c>
      <c r="B68" s="6" t="s">
        <v>605</v>
      </c>
      <c r="C68" s="63">
        <v>0</v>
      </c>
      <c r="D68" s="63">
        <v>0</v>
      </c>
      <c r="E68" s="63"/>
      <c r="F68" s="63">
        <v>0</v>
      </c>
      <c r="G68" s="6"/>
    </row>
    <row r="69" spans="1:7">
      <c r="A69" s="6" t="s">
        <v>606</v>
      </c>
      <c r="B69" s="6" t="s">
        <v>607</v>
      </c>
      <c r="C69" s="63">
        <v>0</v>
      </c>
      <c r="D69" s="63">
        <v>0</v>
      </c>
      <c r="E69" s="63"/>
      <c r="F69" s="63">
        <v>0</v>
      </c>
      <c r="G69" s="6"/>
    </row>
    <row r="70" spans="1:7">
      <c r="A70" s="6" t="s">
        <v>608</v>
      </c>
      <c r="B70" s="6" t="s">
        <v>609</v>
      </c>
      <c r="C70" s="63">
        <v>0</v>
      </c>
      <c r="D70" s="63">
        <v>0</v>
      </c>
      <c r="E70" s="63"/>
      <c r="F70" s="63">
        <v>0</v>
      </c>
      <c r="G70" s="6"/>
    </row>
    <row r="71" spans="1:7">
      <c r="A71" s="6" t="s">
        <v>610</v>
      </c>
      <c r="B71" s="6" t="s">
        <v>611</v>
      </c>
      <c r="C71" s="63">
        <v>0</v>
      </c>
      <c r="D71" s="63">
        <v>0</v>
      </c>
      <c r="E71" s="63"/>
      <c r="F71" s="63">
        <v>0</v>
      </c>
      <c r="G71" s="6"/>
    </row>
    <row r="72" spans="1:7">
      <c r="A72" s="6" t="s">
        <v>612</v>
      </c>
      <c r="B72" s="6" t="s">
        <v>613</v>
      </c>
      <c r="C72" s="63">
        <v>0</v>
      </c>
      <c r="D72" s="63">
        <v>0</v>
      </c>
      <c r="E72" s="63"/>
      <c r="F72" s="63">
        <v>0</v>
      </c>
      <c r="G72" s="6"/>
    </row>
    <row r="73" spans="1:7">
      <c r="A73" s="6" t="s">
        <v>614</v>
      </c>
      <c r="B73" s="64" t="s">
        <v>289</v>
      </c>
      <c r="C73" s="63">
        <v>1</v>
      </c>
      <c r="D73" s="63">
        <v>0</v>
      </c>
      <c r="E73" s="63"/>
      <c r="F73" s="63">
        <v>1</v>
      </c>
      <c r="G73" s="6"/>
    </row>
    <row r="74" spans="1:7">
      <c r="A74" s="6" t="s">
        <v>615</v>
      </c>
      <c r="B74" s="6" t="s">
        <v>616</v>
      </c>
      <c r="C74" s="63">
        <v>0</v>
      </c>
      <c r="D74" s="63">
        <v>0</v>
      </c>
      <c r="E74" s="63"/>
      <c r="F74" s="63">
        <v>0</v>
      </c>
      <c r="G74" s="6"/>
    </row>
    <row r="75" spans="1:7">
      <c r="A75" s="6" t="s">
        <v>617</v>
      </c>
      <c r="B75" s="6" t="s">
        <v>618</v>
      </c>
      <c r="C75" s="63">
        <v>0</v>
      </c>
      <c r="D75" s="63">
        <v>0</v>
      </c>
      <c r="E75" s="63"/>
      <c r="F75" s="63">
        <v>0</v>
      </c>
      <c r="G75" s="6"/>
    </row>
    <row r="76" spans="1:7">
      <c r="A76" s="6" t="s">
        <v>619</v>
      </c>
      <c r="B76" s="6" t="s">
        <v>21</v>
      </c>
      <c r="C76" s="63">
        <v>1</v>
      </c>
      <c r="D76" s="63">
        <v>0</v>
      </c>
      <c r="E76" s="63"/>
      <c r="F76" s="63">
        <v>1</v>
      </c>
      <c r="G76" s="6"/>
    </row>
    <row r="77" spans="1:7">
      <c r="A77" s="6" t="s">
        <v>620</v>
      </c>
      <c r="B77" s="64" t="s">
        <v>4</v>
      </c>
      <c r="C77" s="63">
        <v>0</v>
      </c>
      <c r="D77" s="63">
        <v>0</v>
      </c>
      <c r="E77" s="63"/>
      <c r="F77" s="63">
        <v>0</v>
      </c>
      <c r="G77" s="6"/>
    </row>
    <row r="78" spans="1:7">
      <c r="A78" s="6" t="s">
        <v>621</v>
      </c>
      <c r="B78" s="25" t="s">
        <v>291</v>
      </c>
      <c r="C78" s="63">
        <v>0</v>
      </c>
      <c r="D78" s="63">
        <v>0</v>
      </c>
      <c r="E78" s="63"/>
      <c r="F78" s="63">
        <v>0</v>
      </c>
      <c r="G78" s="6"/>
    </row>
    <row r="79" spans="1:7">
      <c r="A79" s="6" t="s">
        <v>622</v>
      </c>
      <c r="B79" s="25" t="s">
        <v>293</v>
      </c>
      <c r="C79" s="63">
        <v>0</v>
      </c>
      <c r="D79" s="63">
        <v>0</v>
      </c>
      <c r="E79" s="63"/>
      <c r="F79" s="63">
        <v>0</v>
      </c>
      <c r="G79" s="6"/>
    </row>
    <row r="80" spans="1:7">
      <c r="A80" s="6" t="s">
        <v>623</v>
      </c>
      <c r="B80" s="25" t="s">
        <v>295</v>
      </c>
      <c r="C80" s="63">
        <v>0</v>
      </c>
      <c r="D80" s="63">
        <v>0</v>
      </c>
      <c r="E80" s="63"/>
      <c r="F80" s="63">
        <v>0</v>
      </c>
      <c r="G80" s="6"/>
    </row>
    <row r="81" spans="1:7">
      <c r="A81" s="6" t="s">
        <v>624</v>
      </c>
      <c r="B81" s="25" t="s">
        <v>297</v>
      </c>
      <c r="C81" s="63">
        <v>0</v>
      </c>
      <c r="D81" s="63">
        <v>0</v>
      </c>
      <c r="E81" s="63"/>
      <c r="F81" s="63">
        <v>0</v>
      </c>
      <c r="G81" s="6"/>
    </row>
    <row r="82" spans="1:7">
      <c r="A82" s="6" t="s">
        <v>625</v>
      </c>
      <c r="B82" s="25" t="s">
        <v>299</v>
      </c>
      <c r="C82" s="63">
        <v>0</v>
      </c>
      <c r="D82" s="63">
        <v>0</v>
      </c>
      <c r="E82" s="63"/>
      <c r="F82" s="63">
        <v>0</v>
      </c>
      <c r="G82" s="6"/>
    </row>
    <row r="83" spans="1:7">
      <c r="A83" s="6" t="s">
        <v>626</v>
      </c>
      <c r="B83" s="25" t="s">
        <v>301</v>
      </c>
      <c r="C83" s="63">
        <v>0</v>
      </c>
      <c r="D83" s="63">
        <v>0</v>
      </c>
      <c r="E83" s="63"/>
      <c r="F83" s="63">
        <v>0</v>
      </c>
      <c r="G83" s="6"/>
    </row>
    <row r="84" spans="1:7">
      <c r="A84" s="6" t="s">
        <v>627</v>
      </c>
      <c r="B84" s="25" t="s">
        <v>303</v>
      </c>
      <c r="C84" s="63">
        <v>0</v>
      </c>
      <c r="D84" s="63">
        <v>0</v>
      </c>
      <c r="E84" s="63"/>
      <c r="F84" s="63">
        <v>0</v>
      </c>
      <c r="G84" s="6"/>
    </row>
    <row r="85" spans="1:7">
      <c r="A85" s="6" t="s">
        <v>628</v>
      </c>
      <c r="B85" s="25" t="s">
        <v>305</v>
      </c>
      <c r="C85" s="63">
        <v>0</v>
      </c>
      <c r="D85" s="63">
        <v>0</v>
      </c>
      <c r="E85" s="63"/>
      <c r="F85" s="63">
        <v>0</v>
      </c>
      <c r="G85" s="6"/>
    </row>
    <row r="86" spans="1:7">
      <c r="A86" s="6" t="s">
        <v>629</v>
      </c>
      <c r="B86" s="25" t="s">
        <v>307</v>
      </c>
      <c r="C86" s="63">
        <v>0</v>
      </c>
      <c r="D86" s="63">
        <v>0</v>
      </c>
      <c r="E86" s="63"/>
      <c r="F86" s="63">
        <v>0</v>
      </c>
      <c r="G86" s="6"/>
    </row>
    <row r="87" spans="1:7">
      <c r="A87" s="6" t="s">
        <v>630</v>
      </c>
      <c r="B87" s="25" t="s">
        <v>4</v>
      </c>
      <c r="C87" s="63">
        <v>0</v>
      </c>
      <c r="D87" s="63">
        <v>0</v>
      </c>
      <c r="E87" s="63"/>
      <c r="F87" s="63">
        <v>0</v>
      </c>
      <c r="G87" s="6"/>
    </row>
    <row r="88" spans="1:7" hidden="1" outlineLevel="1">
      <c r="A88" s="6" t="s">
        <v>631</v>
      </c>
      <c r="B88" s="40" t="s">
        <v>94</v>
      </c>
      <c r="G88" s="6"/>
    </row>
    <row r="89" spans="1:7" hidden="1" outlineLevel="1">
      <c r="A89" s="6" t="s">
        <v>632</v>
      </c>
      <c r="B89" s="40" t="s">
        <v>94</v>
      </c>
      <c r="G89" s="6"/>
    </row>
    <row r="90" spans="1:7" hidden="1" outlineLevel="1">
      <c r="A90" s="6" t="s">
        <v>633</v>
      </c>
      <c r="B90" s="40" t="s">
        <v>94</v>
      </c>
      <c r="G90" s="6"/>
    </row>
    <row r="91" spans="1:7" hidden="1" outlineLevel="1">
      <c r="A91" s="6" t="s">
        <v>634</v>
      </c>
      <c r="B91" s="40" t="s">
        <v>94</v>
      </c>
      <c r="G91" s="6"/>
    </row>
    <row r="92" spans="1:7" hidden="1" outlineLevel="1">
      <c r="A92" s="6" t="s">
        <v>635</v>
      </c>
      <c r="B92" s="40" t="s">
        <v>94</v>
      </c>
      <c r="G92" s="6"/>
    </row>
    <row r="93" spans="1:7" hidden="1" outlineLevel="1">
      <c r="A93" s="6" t="s">
        <v>636</v>
      </c>
      <c r="B93" s="40" t="s">
        <v>94</v>
      </c>
      <c r="G93" s="6"/>
    </row>
    <row r="94" spans="1:7" hidden="1" outlineLevel="1">
      <c r="A94" s="6" t="s">
        <v>637</v>
      </c>
      <c r="B94" s="40" t="s">
        <v>94</v>
      </c>
      <c r="G94" s="6"/>
    </row>
    <row r="95" spans="1:7" hidden="1" outlineLevel="1">
      <c r="A95" s="6" t="s">
        <v>638</v>
      </c>
      <c r="B95" s="40" t="s">
        <v>94</v>
      </c>
      <c r="G95" s="6"/>
    </row>
    <row r="96" spans="1:7" hidden="1" outlineLevel="1">
      <c r="A96" s="6" t="s">
        <v>639</v>
      </c>
      <c r="B96" s="40" t="s">
        <v>94</v>
      </c>
      <c r="G96" s="6"/>
    </row>
    <row r="97" spans="1:7" hidden="1" outlineLevel="1">
      <c r="A97" s="6" t="s">
        <v>640</v>
      </c>
      <c r="B97" s="40" t="s">
        <v>94</v>
      </c>
      <c r="G97" s="6"/>
    </row>
    <row r="98" spans="1:7" ht="15" customHeight="1" collapsed="1">
      <c r="A98" s="27"/>
      <c r="B98" s="28" t="s">
        <v>641</v>
      </c>
      <c r="C98" s="27" t="s">
        <v>544</v>
      </c>
      <c r="D98" s="27" t="s">
        <v>545</v>
      </c>
      <c r="E98" s="29"/>
      <c r="F98" s="30" t="s">
        <v>509</v>
      </c>
      <c r="G98" s="30"/>
    </row>
    <row r="99" spans="1:7">
      <c r="A99" s="6" t="s">
        <v>642</v>
      </c>
      <c r="B99" s="6" t="s">
        <v>643</v>
      </c>
      <c r="C99" s="63">
        <v>4.1230674542242364E-2</v>
      </c>
      <c r="D99" s="63">
        <v>0</v>
      </c>
      <c r="E99" s="63"/>
      <c r="F99" s="63">
        <v>4.1230674542242364E-2</v>
      </c>
      <c r="G99" s="6"/>
    </row>
    <row r="100" spans="1:7">
      <c r="A100" s="6" t="s">
        <v>644</v>
      </c>
      <c r="B100" s="6" t="s">
        <v>645</v>
      </c>
      <c r="C100" s="63">
        <v>0.12441740762996271</v>
      </c>
      <c r="D100" s="63">
        <v>0</v>
      </c>
      <c r="E100" s="63"/>
      <c r="F100" s="63">
        <v>0.12441740762996271</v>
      </c>
      <c r="G100" s="6"/>
    </row>
    <row r="101" spans="1:7">
      <c r="A101" s="6" t="s">
        <v>646</v>
      </c>
      <c r="B101" s="6" t="s">
        <v>647</v>
      </c>
      <c r="C101" s="63">
        <v>0.12990716756860943</v>
      </c>
      <c r="D101" s="63">
        <v>0</v>
      </c>
      <c r="E101" s="63"/>
      <c r="F101" s="63">
        <v>0.12990716756860943</v>
      </c>
      <c r="G101" s="6"/>
    </row>
    <row r="102" spans="1:7">
      <c r="A102" s="6" t="s">
        <v>648</v>
      </c>
      <c r="B102" s="6" t="s">
        <v>649</v>
      </c>
      <c r="C102" s="63">
        <v>7.3444185836329196E-2</v>
      </c>
      <c r="D102" s="63">
        <v>0</v>
      </c>
      <c r="E102" s="63"/>
      <c r="F102" s="63">
        <v>7.3444185836329196E-2</v>
      </c>
      <c r="G102" s="6"/>
    </row>
    <row r="103" spans="1:7">
      <c r="A103" s="6" t="s">
        <v>650</v>
      </c>
      <c r="B103" s="6" t="s">
        <v>651</v>
      </c>
      <c r="C103" s="63">
        <v>3.6461061019508662E-2</v>
      </c>
      <c r="D103" s="63">
        <v>0</v>
      </c>
      <c r="E103" s="63"/>
      <c r="F103" s="63">
        <v>3.6461061019508662E-2</v>
      </c>
      <c r="G103" s="6"/>
    </row>
    <row r="104" spans="1:7">
      <c r="A104" s="6" t="s">
        <v>652</v>
      </c>
      <c r="B104" s="6" t="s">
        <v>653</v>
      </c>
      <c r="C104" s="63">
        <v>7.1331021584328233E-2</v>
      </c>
      <c r="D104" s="63">
        <v>0</v>
      </c>
      <c r="E104" s="63"/>
      <c r="F104" s="63">
        <v>7.1331021584328233E-2</v>
      </c>
      <c r="G104" s="6"/>
    </row>
    <row r="105" spans="1:7">
      <c r="A105" s="6" t="s">
        <v>654</v>
      </c>
      <c r="B105" s="6" t="s">
        <v>655</v>
      </c>
      <c r="C105" s="63">
        <v>4.4645267006921258E-2</v>
      </c>
      <c r="D105" s="63">
        <v>0</v>
      </c>
      <c r="E105" s="63"/>
      <c r="F105" s="63">
        <v>4.4645267006921258E-2</v>
      </c>
      <c r="G105" s="6"/>
    </row>
    <row r="106" spans="1:7">
      <c r="A106" s="6" t="s">
        <v>656</v>
      </c>
      <c r="B106" s="6" t="s">
        <v>657</v>
      </c>
      <c r="C106" s="63">
        <v>3.9962731130851012E-2</v>
      </c>
      <c r="D106" s="63">
        <v>0</v>
      </c>
      <c r="E106" s="63"/>
      <c r="F106" s="63">
        <v>3.9962731130851012E-2</v>
      </c>
      <c r="G106" s="6"/>
    </row>
    <row r="107" spans="1:7">
      <c r="A107" s="6" t="s">
        <v>658</v>
      </c>
      <c r="B107" s="6" t="s">
        <v>659</v>
      </c>
      <c r="C107" s="63">
        <v>1.5476097811280912E-3</v>
      </c>
      <c r="D107" s="63">
        <v>0</v>
      </c>
      <c r="E107" s="63"/>
      <c r="F107" s="63">
        <v>1.5476097811280912E-3</v>
      </c>
      <c r="G107" s="6"/>
    </row>
    <row r="108" spans="1:7">
      <c r="A108" s="6" t="s">
        <v>660</v>
      </c>
      <c r="B108" s="6" t="s">
        <v>661</v>
      </c>
      <c r="C108" s="63">
        <v>3.0762787199062128E-3</v>
      </c>
      <c r="D108" s="63">
        <v>0</v>
      </c>
      <c r="E108" s="63"/>
      <c r="F108" s="63">
        <v>3.0762787199062128E-3</v>
      </c>
      <c r="G108" s="6"/>
    </row>
    <row r="109" spans="1:7">
      <c r="A109" s="6" t="s">
        <v>662</v>
      </c>
      <c r="B109" s="6" t="s">
        <v>663</v>
      </c>
      <c r="C109" s="63">
        <v>2.3661210453512695E-2</v>
      </c>
      <c r="D109" s="63">
        <v>0</v>
      </c>
      <c r="E109" s="63"/>
      <c r="F109" s="63">
        <v>2.3661210453512695E-2</v>
      </c>
      <c r="G109" s="6"/>
    </row>
    <row r="110" spans="1:7">
      <c r="A110" s="6" t="s">
        <v>664</v>
      </c>
      <c r="B110" s="6" t="s">
        <v>665</v>
      </c>
      <c r="C110" s="63">
        <v>9.6240994431014814E-3</v>
      </c>
      <c r="D110" s="63">
        <v>0</v>
      </c>
      <c r="E110" s="63"/>
      <c r="F110" s="63">
        <v>9.6240994431014814E-3</v>
      </c>
      <c r="G110" s="6"/>
    </row>
    <row r="111" spans="1:7">
      <c r="A111" s="6" t="s">
        <v>666</v>
      </c>
      <c r="B111" s="6" t="s">
        <v>667</v>
      </c>
      <c r="C111" s="63">
        <v>2.0236524255552515E-3</v>
      </c>
      <c r="D111" s="63">
        <v>0</v>
      </c>
      <c r="E111" s="63"/>
      <c r="F111" s="63">
        <v>2.0236524255552515E-3</v>
      </c>
      <c r="G111" s="6"/>
    </row>
    <row r="112" spans="1:7">
      <c r="A112" s="6" t="s">
        <v>668</v>
      </c>
      <c r="B112" s="6" t="s">
        <v>669</v>
      </c>
      <c r="C112" s="63">
        <v>5.9404483505881948E-2</v>
      </c>
      <c r="D112" s="63">
        <v>0</v>
      </c>
      <c r="E112" s="63"/>
      <c r="F112" s="63">
        <v>5.9404483505881948E-2</v>
      </c>
      <c r="G112" s="6"/>
    </row>
    <row r="113" spans="1:7">
      <c r="A113" s="6" t="s">
        <v>670</v>
      </c>
      <c r="B113" s="6" t="s">
        <v>997</v>
      </c>
      <c r="C113" s="63">
        <v>0.16535086618444775</v>
      </c>
      <c r="D113" s="63">
        <v>0</v>
      </c>
      <c r="E113" s="63"/>
      <c r="F113" s="63">
        <v>0.16535086618444775</v>
      </c>
      <c r="G113" s="6"/>
    </row>
    <row r="114" spans="1:7">
      <c r="A114" s="6" t="s">
        <v>671</v>
      </c>
      <c r="B114" s="6" t="s">
        <v>673</v>
      </c>
      <c r="C114" s="63">
        <v>7.2962644972792493E-2</v>
      </c>
      <c r="D114" s="63">
        <v>0</v>
      </c>
      <c r="E114" s="63"/>
      <c r="F114" s="63">
        <v>7.2962644972792493E-2</v>
      </c>
      <c r="G114" s="6"/>
    </row>
    <row r="115" spans="1:7">
      <c r="A115" s="6" t="s">
        <v>672</v>
      </c>
      <c r="B115" s="6" t="s">
        <v>675</v>
      </c>
      <c r="C115" s="63">
        <v>6.7416739200421502E-2</v>
      </c>
      <c r="D115" s="63">
        <v>0</v>
      </c>
      <c r="E115" s="63"/>
      <c r="F115" s="63">
        <v>6.7416739200421502E-2</v>
      </c>
      <c r="G115" s="6"/>
    </row>
    <row r="116" spans="1:7">
      <c r="A116" s="6" t="s">
        <v>674</v>
      </c>
      <c r="B116" s="6" t="s">
        <v>677</v>
      </c>
      <c r="C116" s="63">
        <v>3.3272325595802441E-2</v>
      </c>
      <c r="D116" s="63">
        <v>0</v>
      </c>
      <c r="E116" s="63"/>
      <c r="F116" s="63">
        <v>3.3272325595802441E-2</v>
      </c>
      <c r="G116" s="6"/>
    </row>
    <row r="117" spans="1:7">
      <c r="A117" s="6" t="s">
        <v>676</v>
      </c>
      <c r="B117" s="6" t="s">
        <v>679</v>
      </c>
      <c r="C117" s="63">
        <v>2.6057339869580825E-4</v>
      </c>
      <c r="D117" s="63">
        <v>0</v>
      </c>
      <c r="E117" s="63"/>
      <c r="F117" s="63">
        <v>2.6057339869580825E-4</v>
      </c>
      <c r="G117" s="6"/>
    </row>
    <row r="118" spans="1:7">
      <c r="A118" s="6" t="s">
        <v>678</v>
      </c>
      <c r="C118" s="63">
        <v>0.99999999999999467</v>
      </c>
      <c r="D118" s="63">
        <v>0</v>
      </c>
      <c r="E118" s="63"/>
      <c r="F118" s="63">
        <v>0.99999999999999467</v>
      </c>
      <c r="G118" s="6"/>
    </row>
    <row r="119" spans="1:7" hidden="1" outlineLevel="1">
      <c r="A119" s="6" t="s">
        <v>680</v>
      </c>
      <c r="B119" s="25" t="s">
        <v>681</v>
      </c>
      <c r="C119" s="6" t="s">
        <v>252</v>
      </c>
      <c r="D119" s="6" t="s">
        <v>252</v>
      </c>
      <c r="F119" s="6" t="s">
        <v>252</v>
      </c>
      <c r="G119" s="6"/>
    </row>
    <row r="120" spans="1:7" hidden="1" outlineLevel="1">
      <c r="A120" s="6" t="s">
        <v>682</v>
      </c>
      <c r="B120" s="25" t="s">
        <v>681</v>
      </c>
      <c r="C120" s="6" t="s">
        <v>252</v>
      </c>
      <c r="D120" s="6" t="s">
        <v>252</v>
      </c>
      <c r="F120" s="6" t="s">
        <v>252</v>
      </c>
      <c r="G120" s="6"/>
    </row>
    <row r="121" spans="1:7" hidden="1" outlineLevel="1">
      <c r="A121" s="6" t="s">
        <v>683</v>
      </c>
      <c r="B121" s="25" t="s">
        <v>681</v>
      </c>
      <c r="C121" s="6" t="s">
        <v>252</v>
      </c>
      <c r="D121" s="6" t="s">
        <v>252</v>
      </c>
      <c r="F121" s="6" t="s">
        <v>252</v>
      </c>
      <c r="G121" s="6"/>
    </row>
    <row r="122" spans="1:7" hidden="1" outlineLevel="1">
      <c r="A122" s="6" t="s">
        <v>684</v>
      </c>
      <c r="B122" s="25" t="s">
        <v>681</v>
      </c>
      <c r="C122" s="6" t="s">
        <v>252</v>
      </c>
      <c r="D122" s="6" t="s">
        <v>252</v>
      </c>
      <c r="F122" s="6" t="s">
        <v>252</v>
      </c>
      <c r="G122" s="6"/>
    </row>
    <row r="123" spans="1:7" hidden="1" outlineLevel="1">
      <c r="A123" s="6" t="s">
        <v>685</v>
      </c>
      <c r="B123" s="25" t="s">
        <v>681</v>
      </c>
      <c r="C123" s="6" t="s">
        <v>252</v>
      </c>
      <c r="D123" s="6" t="s">
        <v>252</v>
      </c>
      <c r="F123" s="6" t="s">
        <v>252</v>
      </c>
      <c r="G123" s="6"/>
    </row>
    <row r="124" spans="1:7" hidden="1" outlineLevel="1">
      <c r="A124" s="6" t="s">
        <v>686</v>
      </c>
      <c r="B124" s="25" t="s">
        <v>681</v>
      </c>
      <c r="C124" s="6" t="s">
        <v>252</v>
      </c>
      <c r="D124" s="6" t="s">
        <v>252</v>
      </c>
      <c r="F124" s="6" t="s">
        <v>252</v>
      </c>
      <c r="G124" s="6"/>
    </row>
    <row r="125" spans="1:7" hidden="1" outlineLevel="1">
      <c r="A125" s="6" t="s">
        <v>687</v>
      </c>
      <c r="B125" s="25" t="s">
        <v>681</v>
      </c>
      <c r="C125" s="6" t="s">
        <v>252</v>
      </c>
      <c r="D125" s="6" t="s">
        <v>252</v>
      </c>
      <c r="F125" s="6" t="s">
        <v>252</v>
      </c>
      <c r="G125" s="6"/>
    </row>
    <row r="126" spans="1:7" hidden="1" outlineLevel="1">
      <c r="A126" s="6" t="s">
        <v>688</v>
      </c>
      <c r="B126" s="25" t="s">
        <v>681</v>
      </c>
      <c r="C126" s="6" t="s">
        <v>252</v>
      </c>
      <c r="D126" s="6" t="s">
        <v>252</v>
      </c>
      <c r="F126" s="6" t="s">
        <v>252</v>
      </c>
      <c r="G126" s="6"/>
    </row>
    <row r="127" spans="1:7" hidden="1" outlineLevel="1">
      <c r="A127" s="6" t="s">
        <v>689</v>
      </c>
      <c r="B127" s="25" t="s">
        <v>681</v>
      </c>
      <c r="C127" s="6" t="s">
        <v>252</v>
      </c>
      <c r="D127" s="6" t="s">
        <v>252</v>
      </c>
      <c r="F127" s="6" t="s">
        <v>252</v>
      </c>
      <c r="G127" s="6"/>
    </row>
    <row r="128" spans="1:7" hidden="1" outlineLevel="1">
      <c r="A128" s="6" t="s">
        <v>690</v>
      </c>
      <c r="B128" s="25" t="s">
        <v>681</v>
      </c>
      <c r="C128" s="6" t="s">
        <v>252</v>
      </c>
      <c r="D128" s="6" t="s">
        <v>252</v>
      </c>
      <c r="F128" s="6" t="s">
        <v>252</v>
      </c>
      <c r="G128" s="6"/>
    </row>
    <row r="129" spans="1:7" hidden="1" outlineLevel="1">
      <c r="A129" s="6" t="s">
        <v>691</v>
      </c>
      <c r="B129" s="25" t="s">
        <v>681</v>
      </c>
      <c r="C129" s="6" t="s">
        <v>252</v>
      </c>
      <c r="D129" s="6" t="s">
        <v>252</v>
      </c>
      <c r="F129" s="6" t="s">
        <v>252</v>
      </c>
      <c r="G129" s="6"/>
    </row>
    <row r="130" spans="1:7" ht="15" customHeight="1" collapsed="1">
      <c r="A130" s="27"/>
      <c r="B130" s="28" t="s">
        <v>692</v>
      </c>
      <c r="C130" s="27" t="s">
        <v>544</v>
      </c>
      <c r="D130" s="27" t="s">
        <v>545</v>
      </c>
      <c r="E130" s="29"/>
      <c r="F130" s="30" t="s">
        <v>509</v>
      </c>
      <c r="G130" s="30"/>
    </row>
    <row r="131" spans="1:7">
      <c r="A131" s="6" t="s">
        <v>693</v>
      </c>
      <c r="B131" s="6" t="s">
        <v>694</v>
      </c>
      <c r="C131" s="63">
        <v>0</v>
      </c>
      <c r="D131" s="63">
        <v>0</v>
      </c>
      <c r="E131" s="63"/>
      <c r="F131" s="63">
        <v>0</v>
      </c>
    </row>
    <row r="132" spans="1:7">
      <c r="A132" s="6" t="s">
        <v>695</v>
      </c>
      <c r="B132" s="6" t="s">
        <v>696</v>
      </c>
      <c r="C132" s="63">
        <v>1</v>
      </c>
      <c r="D132" s="63">
        <v>0</v>
      </c>
      <c r="E132" s="63"/>
      <c r="F132" s="63">
        <v>1</v>
      </c>
    </row>
    <row r="133" spans="1:7">
      <c r="A133" s="6" t="s">
        <v>697</v>
      </c>
      <c r="B133" s="6" t="s">
        <v>4</v>
      </c>
      <c r="C133" s="63">
        <v>0</v>
      </c>
      <c r="D133" s="63">
        <v>0</v>
      </c>
      <c r="E133" s="63"/>
      <c r="F133" s="63">
        <v>0</v>
      </c>
    </row>
    <row r="134" spans="1:7" hidden="1" outlineLevel="1">
      <c r="A134" s="6" t="s">
        <v>698</v>
      </c>
      <c r="E134" s="4"/>
    </row>
    <row r="135" spans="1:7" hidden="1" outlineLevel="1">
      <c r="A135" s="6" t="s">
        <v>699</v>
      </c>
      <c r="E135" s="4"/>
    </row>
    <row r="136" spans="1:7" hidden="1" outlineLevel="1">
      <c r="A136" s="6" t="s">
        <v>700</v>
      </c>
      <c r="E136" s="4"/>
    </row>
    <row r="137" spans="1:7" hidden="1" outlineLevel="1">
      <c r="A137" s="6" t="s">
        <v>701</v>
      </c>
      <c r="E137" s="4"/>
    </row>
    <row r="138" spans="1:7" hidden="1" outlineLevel="1">
      <c r="A138" s="6" t="s">
        <v>702</v>
      </c>
      <c r="E138" s="4"/>
    </row>
    <row r="139" spans="1:7" hidden="1" outlineLevel="1">
      <c r="A139" s="6" t="s">
        <v>703</v>
      </c>
      <c r="E139" s="4"/>
    </row>
    <row r="140" spans="1:7" ht="15" customHeight="1" collapsed="1">
      <c r="A140" s="27"/>
      <c r="B140" s="28" t="s">
        <v>704</v>
      </c>
      <c r="C140" s="27" t="s">
        <v>544</v>
      </c>
      <c r="D140" s="27" t="s">
        <v>545</v>
      </c>
      <c r="E140" s="29"/>
      <c r="F140" s="30" t="s">
        <v>509</v>
      </c>
      <c r="G140" s="30"/>
    </row>
    <row r="141" spans="1:7">
      <c r="A141" s="6" t="s">
        <v>705</v>
      </c>
      <c r="B141" s="6" t="s">
        <v>706</v>
      </c>
      <c r="C141" s="63">
        <v>0.22206926510886563</v>
      </c>
      <c r="D141" s="63">
        <v>0</v>
      </c>
      <c r="E141" s="63"/>
      <c r="F141" s="63">
        <v>0.22206926510886563</v>
      </c>
    </row>
    <row r="142" spans="1:7">
      <c r="A142" s="6" t="s">
        <v>707</v>
      </c>
      <c r="B142" s="6" t="s">
        <v>708</v>
      </c>
      <c r="C142" s="63">
        <v>0.77793073489113318</v>
      </c>
      <c r="D142" s="63">
        <v>0</v>
      </c>
      <c r="E142" s="63"/>
      <c r="F142" s="63">
        <v>0.77793073489113318</v>
      </c>
    </row>
    <row r="143" spans="1:7">
      <c r="A143" s="6" t="s">
        <v>709</v>
      </c>
      <c r="B143" s="6" t="s">
        <v>4</v>
      </c>
      <c r="C143" s="63">
        <v>0</v>
      </c>
      <c r="D143" s="63">
        <v>0</v>
      </c>
      <c r="E143" s="63"/>
      <c r="F143" s="63">
        <v>0</v>
      </c>
    </row>
    <row r="144" spans="1:7" hidden="1" outlineLevel="1">
      <c r="A144" s="6" t="s">
        <v>710</v>
      </c>
      <c r="C144" s="6" t="s">
        <v>252</v>
      </c>
      <c r="D144" s="6" t="s">
        <v>252</v>
      </c>
      <c r="E144" s="4"/>
      <c r="F144" s="6" t="s">
        <v>252</v>
      </c>
    </row>
    <row r="145" spans="1:7" hidden="1" outlineLevel="1">
      <c r="A145" s="6" t="s">
        <v>711</v>
      </c>
      <c r="E145" s="4"/>
    </row>
    <row r="146" spans="1:7" hidden="1" outlineLevel="1">
      <c r="A146" s="6" t="s">
        <v>712</v>
      </c>
      <c r="E146" s="4"/>
    </row>
    <row r="147" spans="1:7" hidden="1" outlineLevel="1">
      <c r="A147" s="6" t="s">
        <v>713</v>
      </c>
      <c r="E147" s="4"/>
    </row>
    <row r="148" spans="1:7" hidden="1" outlineLevel="1">
      <c r="A148" s="6" t="s">
        <v>714</v>
      </c>
      <c r="E148" s="4"/>
    </row>
    <row r="149" spans="1:7" hidden="1" outlineLevel="1">
      <c r="A149" s="6" t="s">
        <v>715</v>
      </c>
      <c r="E149" s="4"/>
    </row>
    <row r="150" spans="1:7" ht="15" customHeight="1" collapsed="1">
      <c r="A150" s="27"/>
      <c r="B150" s="28" t="s">
        <v>716</v>
      </c>
      <c r="C150" s="27" t="s">
        <v>544</v>
      </c>
      <c r="D150" s="27" t="s">
        <v>545</v>
      </c>
      <c r="E150" s="29"/>
      <c r="F150" s="30" t="s">
        <v>509</v>
      </c>
      <c r="G150" s="30"/>
    </row>
    <row r="151" spans="1:7">
      <c r="A151" s="6" t="s">
        <v>717</v>
      </c>
      <c r="B151" s="46" t="s">
        <v>718</v>
      </c>
      <c r="C151" s="63">
        <v>7.9998525663630679E-2</v>
      </c>
      <c r="D151" s="63">
        <v>0</v>
      </c>
      <c r="E151" s="63"/>
      <c r="F151" s="63">
        <v>7.9998525663630679E-2</v>
      </c>
    </row>
    <row r="152" spans="1:7">
      <c r="A152" s="6" t="s">
        <v>719</v>
      </c>
      <c r="B152" s="46" t="s">
        <v>720</v>
      </c>
      <c r="C152" s="63">
        <v>0.23488961508930969</v>
      </c>
      <c r="D152" s="63">
        <v>0</v>
      </c>
      <c r="E152" s="63"/>
      <c r="F152" s="63">
        <v>0.23488961508930969</v>
      </c>
    </row>
    <row r="153" spans="1:7">
      <c r="A153" s="6" t="s">
        <v>721</v>
      </c>
      <c r="B153" s="46" t="s">
        <v>722</v>
      </c>
      <c r="C153" s="63">
        <v>0.20409872907031945</v>
      </c>
      <c r="D153" s="63">
        <v>0</v>
      </c>
      <c r="E153" s="63"/>
      <c r="F153" s="63">
        <v>0.20409872907031945</v>
      </c>
    </row>
    <row r="154" spans="1:7">
      <c r="A154" s="6" t="s">
        <v>723</v>
      </c>
      <c r="B154" s="46" t="s">
        <v>724</v>
      </c>
      <c r="C154" s="63">
        <v>0.2519087995481778</v>
      </c>
      <c r="D154" s="63">
        <v>0</v>
      </c>
      <c r="E154" s="63"/>
      <c r="F154" s="63">
        <v>0.2519087995481778</v>
      </c>
    </row>
    <row r="155" spans="1:7">
      <c r="A155" s="6" t="s">
        <v>725</v>
      </c>
      <c r="B155" s="46" t="s">
        <v>726</v>
      </c>
      <c r="C155" s="63">
        <v>0.2291043306285607</v>
      </c>
      <c r="D155" s="63">
        <v>0</v>
      </c>
      <c r="E155" s="63"/>
      <c r="F155" s="63">
        <v>0.2291043306285607</v>
      </c>
    </row>
    <row r="156" spans="1:7" hidden="1" outlineLevel="1">
      <c r="A156" s="6" t="s">
        <v>727</v>
      </c>
      <c r="B156" s="46"/>
    </row>
    <row r="157" spans="1:7" hidden="1" outlineLevel="1">
      <c r="A157" s="6" t="s">
        <v>728</v>
      </c>
      <c r="B157" s="46"/>
    </row>
    <row r="158" spans="1:7" hidden="1" outlineLevel="1">
      <c r="A158" s="6" t="s">
        <v>729</v>
      </c>
      <c r="B158" s="46"/>
    </row>
    <row r="159" spans="1:7" hidden="1" outlineLevel="1">
      <c r="A159" s="6" t="s">
        <v>730</v>
      </c>
      <c r="B159" s="46"/>
    </row>
    <row r="160" spans="1:7" ht="15" customHeight="1" collapsed="1">
      <c r="A160" s="27"/>
      <c r="B160" s="28" t="s">
        <v>731</v>
      </c>
      <c r="C160" s="27" t="s">
        <v>544</v>
      </c>
      <c r="D160" s="27" t="s">
        <v>545</v>
      </c>
      <c r="E160" s="29"/>
      <c r="F160" s="30" t="s">
        <v>509</v>
      </c>
      <c r="G160" s="30"/>
    </row>
    <row r="161" spans="1:7">
      <c r="A161" s="6" t="s">
        <v>732</v>
      </c>
      <c r="B161" s="6" t="s">
        <v>733</v>
      </c>
      <c r="C161" s="63">
        <v>0</v>
      </c>
      <c r="D161" s="63">
        <v>0</v>
      </c>
      <c r="E161" s="63"/>
      <c r="F161" s="63">
        <v>0</v>
      </c>
    </row>
    <row r="162" spans="1:7" hidden="1" outlineLevel="1">
      <c r="A162" s="6" t="s">
        <v>734</v>
      </c>
      <c r="E162" s="4"/>
    </row>
    <row r="163" spans="1:7" hidden="1" outlineLevel="1">
      <c r="A163" s="6" t="s">
        <v>735</v>
      </c>
      <c r="E163" s="4"/>
    </row>
    <row r="164" spans="1:7" hidden="1" outlineLevel="1">
      <c r="A164" s="6" t="s">
        <v>736</v>
      </c>
      <c r="E164" s="4"/>
    </row>
    <row r="165" spans="1:7" hidden="1" outlineLevel="1">
      <c r="A165" s="6" t="s">
        <v>737</v>
      </c>
      <c r="E165" s="4"/>
    </row>
    <row r="166" spans="1:7" ht="18.75" collapsed="1">
      <c r="A166" s="65"/>
      <c r="B166" s="66" t="s">
        <v>506</v>
      </c>
      <c r="C166" s="65"/>
      <c r="D166" s="65"/>
      <c r="E166" s="65"/>
      <c r="F166" s="67"/>
      <c r="G166" s="67"/>
    </row>
    <row r="167" spans="1:7" ht="15" customHeight="1">
      <c r="A167" s="27"/>
      <c r="B167" s="28" t="s">
        <v>738</v>
      </c>
      <c r="C167" s="27" t="s">
        <v>739</v>
      </c>
      <c r="D167" s="27" t="s">
        <v>740</v>
      </c>
      <c r="E167" s="29"/>
      <c r="F167" s="27" t="s">
        <v>544</v>
      </c>
      <c r="G167" s="27" t="s">
        <v>741</v>
      </c>
    </row>
    <row r="168" spans="1:7">
      <c r="A168" s="6" t="s">
        <v>742</v>
      </c>
      <c r="B168" s="25" t="s">
        <v>743</v>
      </c>
      <c r="C168" s="50">
        <v>1443.1185322504057</v>
      </c>
      <c r="D168" s="50">
        <v>132358</v>
      </c>
      <c r="E168" s="21"/>
      <c r="F168" s="45"/>
      <c r="G168" s="45"/>
    </row>
    <row r="169" spans="1:7">
      <c r="A169" s="21"/>
      <c r="B169" s="68"/>
      <c r="C169" s="50" t="s">
        <v>744</v>
      </c>
      <c r="D169" s="21" t="s">
        <v>744</v>
      </c>
      <c r="E169" s="21"/>
      <c r="F169" s="63"/>
      <c r="G169" s="63"/>
    </row>
    <row r="170" spans="1:7">
      <c r="B170" s="25" t="s">
        <v>745</v>
      </c>
      <c r="C170" s="50" t="s">
        <v>744</v>
      </c>
      <c r="D170" s="21" t="s">
        <v>744</v>
      </c>
      <c r="E170" s="21"/>
      <c r="F170" s="63"/>
      <c r="G170" s="63"/>
    </row>
    <row r="171" spans="1:7">
      <c r="A171" s="6" t="s">
        <v>746</v>
      </c>
      <c r="B171" s="25" t="s">
        <v>747</v>
      </c>
      <c r="C171" s="50"/>
      <c r="E171" s="21"/>
      <c r="F171" s="63">
        <v>0</v>
      </c>
      <c r="G171" s="63">
        <v>0</v>
      </c>
    </row>
    <row r="172" spans="1:7">
      <c r="A172" s="6" t="s">
        <v>748</v>
      </c>
      <c r="B172" s="25" t="s">
        <v>749</v>
      </c>
      <c r="C172" s="50">
        <v>28867.687634750055</v>
      </c>
      <c r="D172" s="50">
        <v>54773</v>
      </c>
      <c r="E172" s="21"/>
      <c r="F172" s="63">
        <v>0.15113317196490123</v>
      </c>
      <c r="G172" s="63">
        <v>0.41382462714758456</v>
      </c>
    </row>
    <row r="173" spans="1:7">
      <c r="A173" s="6" t="s">
        <v>750</v>
      </c>
      <c r="B173" s="25" t="s">
        <v>751</v>
      </c>
      <c r="C173" s="50">
        <v>67727.56157145006</v>
      </c>
      <c r="D173" s="50">
        <v>46158</v>
      </c>
      <c r="E173" s="21"/>
      <c r="F173" s="63">
        <v>0.35457918691830903</v>
      </c>
      <c r="G173" s="63">
        <v>0.34873600386829656</v>
      </c>
    </row>
    <row r="174" spans="1:7">
      <c r="A174" s="6" t="s">
        <v>752</v>
      </c>
      <c r="B174" s="25" t="s">
        <v>753</v>
      </c>
      <c r="C174" s="50">
        <v>49965.884145819917</v>
      </c>
      <c r="D174" s="50">
        <v>20598</v>
      </c>
      <c r="E174" s="21"/>
      <c r="F174" s="63">
        <v>0.26159014384990992</v>
      </c>
      <c r="G174" s="63">
        <v>0.15562338506172652</v>
      </c>
    </row>
    <row r="175" spans="1:7">
      <c r="A175" s="6" t="s">
        <v>754</v>
      </c>
      <c r="B175" s="25" t="s">
        <v>755</v>
      </c>
      <c r="C175" s="50">
        <v>23503.643025520028</v>
      </c>
      <c r="D175" s="50">
        <v>6862</v>
      </c>
      <c r="E175" s="21"/>
      <c r="F175" s="63">
        <v>0.12305038658176286</v>
      </c>
      <c r="G175" s="63">
        <v>5.1844240620136296E-2</v>
      </c>
    </row>
    <row r="176" spans="1:7">
      <c r="A176" s="6" t="s">
        <v>756</v>
      </c>
      <c r="B176" s="25" t="s">
        <v>757</v>
      </c>
      <c r="C176" s="50">
        <v>10329.116787479998</v>
      </c>
      <c r="D176" s="50">
        <v>2337</v>
      </c>
      <c r="E176" s="21"/>
      <c r="F176" s="63">
        <v>5.4076800450362048E-2</v>
      </c>
      <c r="G176" s="63">
        <v>1.7656658456610103E-2</v>
      </c>
    </row>
    <row r="177" spans="1:7">
      <c r="A177" s="6" t="s">
        <v>758</v>
      </c>
      <c r="B177" s="25" t="s">
        <v>759</v>
      </c>
      <c r="C177" s="50">
        <v>10614.389526580004</v>
      </c>
      <c r="D177" s="50">
        <v>1630</v>
      </c>
      <c r="E177" s="21"/>
      <c r="F177" s="63">
        <v>5.5570310234755033E-2</v>
      </c>
      <c r="G177" s="63">
        <v>1.2315084845645899E-2</v>
      </c>
    </row>
    <row r="178" spans="1:7">
      <c r="A178" s="6" t="s">
        <v>760</v>
      </c>
      <c r="B178" s="25"/>
      <c r="C178" s="50"/>
      <c r="D178" s="50"/>
      <c r="E178" s="21"/>
      <c r="F178" s="63">
        <v>0</v>
      </c>
      <c r="G178" s="63">
        <v>0</v>
      </c>
    </row>
    <row r="179" spans="1:7">
      <c r="A179" s="6" t="s">
        <v>761</v>
      </c>
      <c r="B179" s="25" t="s">
        <v>762</v>
      </c>
      <c r="C179" s="50"/>
      <c r="D179" s="50"/>
      <c r="E179" s="21"/>
      <c r="F179" s="63">
        <v>0</v>
      </c>
      <c r="G179" s="63">
        <v>0</v>
      </c>
    </row>
    <row r="180" spans="1:7">
      <c r="A180" s="6" t="s">
        <v>763</v>
      </c>
      <c r="B180" s="25" t="s">
        <v>764</v>
      </c>
      <c r="C180" s="50">
        <v>0</v>
      </c>
      <c r="D180" s="50">
        <v>0</v>
      </c>
      <c r="E180" s="25"/>
      <c r="F180" s="63">
        <v>0</v>
      </c>
      <c r="G180" s="63">
        <v>0</v>
      </c>
    </row>
    <row r="181" spans="1:7">
      <c r="A181" s="6" t="s">
        <v>765</v>
      </c>
      <c r="B181" s="25" t="s">
        <v>766</v>
      </c>
      <c r="C181" s="50">
        <v>0</v>
      </c>
      <c r="D181" s="50">
        <v>0</v>
      </c>
      <c r="E181" s="25"/>
      <c r="F181" s="63">
        <v>0</v>
      </c>
      <c r="G181" s="63">
        <v>0</v>
      </c>
    </row>
    <row r="182" spans="1:7">
      <c r="A182" s="6" t="s">
        <v>767</v>
      </c>
      <c r="B182" s="25" t="s">
        <v>768</v>
      </c>
      <c r="C182" s="50">
        <v>0</v>
      </c>
      <c r="D182" s="50">
        <v>0</v>
      </c>
      <c r="E182" s="25"/>
      <c r="F182" s="63">
        <v>0</v>
      </c>
      <c r="G182" s="63">
        <v>0</v>
      </c>
    </row>
    <row r="183" spans="1:7">
      <c r="A183" s="6" t="s">
        <v>769</v>
      </c>
      <c r="B183" s="25" t="s">
        <v>770</v>
      </c>
      <c r="C183" s="50">
        <v>0</v>
      </c>
      <c r="D183" s="50">
        <v>0</v>
      </c>
      <c r="E183" s="25"/>
      <c r="F183" s="63">
        <v>0</v>
      </c>
      <c r="G183" s="63">
        <v>0</v>
      </c>
    </row>
    <row r="184" spans="1:7">
      <c r="A184" s="6" t="s">
        <v>771</v>
      </c>
      <c r="B184" s="25" t="s">
        <v>772</v>
      </c>
      <c r="C184" s="50">
        <v>0</v>
      </c>
      <c r="D184" s="50">
        <v>0</v>
      </c>
      <c r="E184" s="25"/>
      <c r="F184" s="63">
        <v>0</v>
      </c>
      <c r="G184" s="63">
        <v>0</v>
      </c>
    </row>
    <row r="185" spans="1:7">
      <c r="A185" s="6" t="s">
        <v>773</v>
      </c>
      <c r="B185" s="25" t="s">
        <v>774</v>
      </c>
      <c r="C185" s="50">
        <v>0</v>
      </c>
      <c r="D185" s="50">
        <v>0</v>
      </c>
      <c r="E185" s="25"/>
      <c r="F185" s="63">
        <v>0</v>
      </c>
      <c r="G185" s="63">
        <v>0</v>
      </c>
    </row>
    <row r="186" spans="1:7" hidden="1" outlineLevel="1">
      <c r="A186" s="6" t="s">
        <v>775</v>
      </c>
      <c r="B186" s="25" t="s">
        <v>681</v>
      </c>
      <c r="C186" s="50" t="s">
        <v>252</v>
      </c>
      <c r="D186" s="50" t="s">
        <v>252</v>
      </c>
      <c r="F186" s="63" t="s">
        <v>744</v>
      </c>
      <c r="G186" s="63" t="s">
        <v>744</v>
      </c>
    </row>
    <row r="187" spans="1:7" hidden="1" outlineLevel="1">
      <c r="A187" s="6" t="s">
        <v>776</v>
      </c>
      <c r="B187" s="25" t="s">
        <v>681</v>
      </c>
      <c r="C187" s="50" t="s">
        <v>252</v>
      </c>
      <c r="D187" s="50" t="s">
        <v>252</v>
      </c>
      <c r="E187" s="34"/>
      <c r="F187" s="63" t="s">
        <v>744</v>
      </c>
      <c r="G187" s="63" t="s">
        <v>744</v>
      </c>
    </row>
    <row r="188" spans="1:7" hidden="1" outlineLevel="1">
      <c r="A188" s="6" t="s">
        <v>777</v>
      </c>
      <c r="B188" s="25" t="s">
        <v>681</v>
      </c>
      <c r="C188" s="50" t="s">
        <v>252</v>
      </c>
      <c r="D188" s="50" t="s">
        <v>252</v>
      </c>
      <c r="E188" s="34"/>
      <c r="F188" s="63" t="s">
        <v>744</v>
      </c>
      <c r="G188" s="63" t="s">
        <v>744</v>
      </c>
    </row>
    <row r="189" spans="1:7" hidden="1" outlineLevel="1">
      <c r="A189" s="6" t="s">
        <v>778</v>
      </c>
      <c r="B189" s="25" t="s">
        <v>681</v>
      </c>
      <c r="C189" s="50" t="s">
        <v>252</v>
      </c>
      <c r="D189" s="50" t="s">
        <v>252</v>
      </c>
      <c r="E189" s="34"/>
      <c r="F189" s="63" t="s">
        <v>744</v>
      </c>
      <c r="G189" s="63" t="s">
        <v>744</v>
      </c>
    </row>
    <row r="190" spans="1:7" hidden="1" outlineLevel="1">
      <c r="A190" s="6" t="s">
        <v>779</v>
      </c>
      <c r="B190" s="25" t="s">
        <v>681</v>
      </c>
      <c r="C190" s="50" t="s">
        <v>252</v>
      </c>
      <c r="D190" s="50" t="s">
        <v>252</v>
      </c>
      <c r="E190" s="34"/>
      <c r="F190" s="63" t="s">
        <v>744</v>
      </c>
      <c r="G190" s="63" t="s">
        <v>744</v>
      </c>
    </row>
    <row r="191" spans="1:7" hidden="1" outlineLevel="1">
      <c r="A191" s="6" t="s">
        <v>780</v>
      </c>
      <c r="B191" s="25" t="s">
        <v>681</v>
      </c>
      <c r="C191" s="50" t="s">
        <v>252</v>
      </c>
      <c r="D191" s="50" t="s">
        <v>252</v>
      </c>
      <c r="E191" s="34"/>
      <c r="F191" s="63" t="s">
        <v>744</v>
      </c>
      <c r="G191" s="63" t="s">
        <v>744</v>
      </c>
    </row>
    <row r="192" spans="1:7" hidden="1" outlineLevel="1">
      <c r="A192" s="6" t="s">
        <v>781</v>
      </c>
      <c r="B192" s="25" t="s">
        <v>681</v>
      </c>
      <c r="C192" s="50" t="s">
        <v>252</v>
      </c>
      <c r="D192" s="50" t="s">
        <v>252</v>
      </c>
      <c r="E192" s="34"/>
      <c r="F192" s="63" t="s">
        <v>744</v>
      </c>
      <c r="G192" s="63" t="s">
        <v>744</v>
      </c>
    </row>
    <row r="193" spans="1:7" hidden="1" outlineLevel="1">
      <c r="A193" s="6" t="s">
        <v>782</v>
      </c>
      <c r="B193" s="25" t="s">
        <v>681</v>
      </c>
      <c r="C193" s="50" t="s">
        <v>252</v>
      </c>
      <c r="D193" s="50" t="s">
        <v>252</v>
      </c>
      <c r="E193" s="34"/>
      <c r="F193" s="63" t="s">
        <v>744</v>
      </c>
      <c r="G193" s="63" t="s">
        <v>744</v>
      </c>
    </row>
    <row r="194" spans="1:7" hidden="1" outlineLevel="1">
      <c r="A194" s="6" t="s">
        <v>783</v>
      </c>
      <c r="B194" s="25" t="s">
        <v>681</v>
      </c>
      <c r="C194" s="50" t="s">
        <v>252</v>
      </c>
      <c r="D194" s="50" t="s">
        <v>252</v>
      </c>
      <c r="E194" s="34"/>
      <c r="F194" s="63" t="s">
        <v>744</v>
      </c>
      <c r="G194" s="63" t="s">
        <v>744</v>
      </c>
    </row>
    <row r="195" spans="1:7" collapsed="1">
      <c r="A195" s="6" t="s">
        <v>784</v>
      </c>
      <c r="B195" s="38" t="s">
        <v>6</v>
      </c>
      <c r="C195" s="50">
        <v>191008.28269160003</v>
      </c>
      <c r="D195" s="50">
        <v>132358</v>
      </c>
      <c r="E195" s="34"/>
      <c r="F195" s="63">
        <v>1</v>
      </c>
      <c r="G195" s="63">
        <v>0.99999999999999989</v>
      </c>
    </row>
    <row r="196" spans="1:7" ht="15" customHeight="1">
      <c r="A196" s="27"/>
      <c r="B196" s="28" t="s">
        <v>785</v>
      </c>
      <c r="C196" s="27" t="s">
        <v>739</v>
      </c>
      <c r="D196" s="27" t="s">
        <v>740</v>
      </c>
      <c r="E196" s="29"/>
      <c r="F196" s="27" t="s">
        <v>544</v>
      </c>
      <c r="G196" s="27" t="s">
        <v>741</v>
      </c>
    </row>
    <row r="197" spans="1:7">
      <c r="A197" s="6" t="s">
        <v>786</v>
      </c>
      <c r="B197" s="6" t="s">
        <v>787</v>
      </c>
      <c r="C197" s="63">
        <v>0.59655674247002921</v>
      </c>
      <c r="D197" s="69">
        <v>132358</v>
      </c>
      <c r="G197" s="6"/>
    </row>
    <row r="198" spans="1:7">
      <c r="F198" s="63"/>
      <c r="G198" s="63"/>
    </row>
    <row r="199" spans="1:7">
      <c r="B199" s="25" t="s">
        <v>788</v>
      </c>
      <c r="F199" s="63"/>
      <c r="G199" s="63"/>
    </row>
    <row r="200" spans="1:7">
      <c r="A200" s="6" t="s">
        <v>789</v>
      </c>
      <c r="B200" s="6" t="s">
        <v>790</v>
      </c>
      <c r="C200" s="50">
        <v>22970.538985599982</v>
      </c>
      <c r="D200" s="50">
        <v>31983</v>
      </c>
      <c r="F200" s="63">
        <v>0.12025938698526485</v>
      </c>
      <c r="G200" s="63">
        <v>0.24164009731183608</v>
      </c>
    </row>
    <row r="201" spans="1:7">
      <c r="A201" s="6" t="s">
        <v>791</v>
      </c>
      <c r="B201" s="6" t="s">
        <v>792</v>
      </c>
      <c r="C201" s="50">
        <v>20069.283459549963</v>
      </c>
      <c r="D201" s="50">
        <v>15670</v>
      </c>
      <c r="F201" s="63">
        <v>0.10507022615324818</v>
      </c>
      <c r="G201" s="63">
        <v>0.11839103038728298</v>
      </c>
    </row>
    <row r="202" spans="1:7">
      <c r="A202" s="6" t="s">
        <v>793</v>
      </c>
      <c r="B202" s="6" t="s">
        <v>794</v>
      </c>
      <c r="C202" s="50">
        <v>47498.401545109955</v>
      </c>
      <c r="D202" s="50">
        <v>29892</v>
      </c>
      <c r="F202" s="63">
        <v>0.24867194697415507</v>
      </c>
      <c r="G202" s="63">
        <v>0.22584203448223758</v>
      </c>
    </row>
    <row r="203" spans="1:7">
      <c r="A203" s="6" t="s">
        <v>795</v>
      </c>
      <c r="B203" s="6" t="s">
        <v>796</v>
      </c>
      <c r="C203" s="50">
        <v>45651.662036280002</v>
      </c>
      <c r="D203" s="50">
        <v>26440</v>
      </c>
      <c r="F203" s="63">
        <v>0.23900357300206046</v>
      </c>
      <c r="G203" s="63">
        <v>0.19976125356986354</v>
      </c>
    </row>
    <row r="204" spans="1:7">
      <c r="A204" s="6" t="s">
        <v>797</v>
      </c>
      <c r="B204" s="6" t="s">
        <v>798</v>
      </c>
      <c r="C204" s="50">
        <v>54818.396665060012</v>
      </c>
      <c r="D204" s="50">
        <v>28373</v>
      </c>
      <c r="F204" s="63">
        <v>0.28699486688527143</v>
      </c>
      <c r="G204" s="63">
        <v>0.21436558424877983</v>
      </c>
    </row>
    <row r="205" spans="1:7">
      <c r="A205" s="6" t="s">
        <v>799</v>
      </c>
      <c r="B205" s="6" t="s">
        <v>800</v>
      </c>
      <c r="C205" s="50">
        <v>0</v>
      </c>
      <c r="D205" s="50">
        <v>0</v>
      </c>
      <c r="F205" s="63">
        <v>0</v>
      </c>
      <c r="G205" s="63">
        <v>0</v>
      </c>
    </row>
    <row r="206" spans="1:7">
      <c r="A206" s="6" t="s">
        <v>801</v>
      </c>
      <c r="B206" s="6" t="s">
        <v>802</v>
      </c>
      <c r="C206" s="50">
        <v>0</v>
      </c>
      <c r="D206" s="50">
        <v>0</v>
      </c>
      <c r="F206" s="63">
        <v>0</v>
      </c>
      <c r="G206" s="63">
        <v>0</v>
      </c>
    </row>
    <row r="207" spans="1:7">
      <c r="A207" s="6" t="s">
        <v>803</v>
      </c>
      <c r="B207" s="6" t="s">
        <v>804</v>
      </c>
      <c r="C207" s="50">
        <v>0</v>
      </c>
      <c r="D207" s="50">
        <v>0</v>
      </c>
      <c r="F207" s="63">
        <v>0</v>
      </c>
      <c r="G207" s="63">
        <v>0</v>
      </c>
    </row>
    <row r="208" spans="1:7">
      <c r="A208" s="6" t="s">
        <v>805</v>
      </c>
      <c r="B208" s="38" t="s">
        <v>6</v>
      </c>
      <c r="C208" s="50">
        <v>191008.28269159992</v>
      </c>
      <c r="D208" s="50">
        <v>132358</v>
      </c>
      <c r="F208" s="63">
        <v>1</v>
      </c>
      <c r="G208" s="63">
        <v>1</v>
      </c>
    </row>
    <row r="209" spans="1:7" hidden="1" outlineLevel="1">
      <c r="A209" s="6" t="s">
        <v>806</v>
      </c>
      <c r="B209" s="40" t="s">
        <v>807</v>
      </c>
      <c r="F209" s="37">
        <v>0</v>
      </c>
      <c r="G209" s="37">
        <v>0</v>
      </c>
    </row>
    <row r="210" spans="1:7" hidden="1" outlineLevel="1">
      <c r="A210" s="6" t="s">
        <v>808</v>
      </c>
      <c r="B210" s="40" t="s">
        <v>809</v>
      </c>
      <c r="F210" s="37">
        <v>0</v>
      </c>
      <c r="G210" s="37">
        <v>0</v>
      </c>
    </row>
    <row r="211" spans="1:7" hidden="1" outlineLevel="1">
      <c r="A211" s="6" t="s">
        <v>810</v>
      </c>
      <c r="B211" s="40" t="s">
        <v>811</v>
      </c>
      <c r="F211" s="37">
        <v>0</v>
      </c>
      <c r="G211" s="37">
        <v>0</v>
      </c>
    </row>
    <row r="212" spans="1:7" hidden="1" outlineLevel="1">
      <c r="A212" s="6" t="s">
        <v>812</v>
      </c>
      <c r="B212" s="40" t="s">
        <v>813</v>
      </c>
      <c r="F212" s="37">
        <v>0</v>
      </c>
      <c r="G212" s="37">
        <v>0</v>
      </c>
    </row>
    <row r="213" spans="1:7" hidden="1" outlineLevel="1">
      <c r="A213" s="6" t="s">
        <v>814</v>
      </c>
      <c r="B213" s="40" t="s">
        <v>815</v>
      </c>
      <c r="F213" s="37">
        <v>0</v>
      </c>
      <c r="G213" s="37">
        <v>0</v>
      </c>
    </row>
    <row r="214" spans="1:7" hidden="1" outlineLevel="1">
      <c r="A214" s="6" t="s">
        <v>816</v>
      </c>
      <c r="B214" s="40" t="s">
        <v>817</v>
      </c>
      <c r="F214" s="37">
        <v>0</v>
      </c>
      <c r="G214" s="37">
        <v>0</v>
      </c>
    </row>
    <row r="215" spans="1:7" hidden="1" outlineLevel="1">
      <c r="A215" s="6" t="s">
        <v>818</v>
      </c>
      <c r="B215" s="40"/>
      <c r="F215" s="37"/>
      <c r="G215" s="37"/>
    </row>
    <row r="216" spans="1:7" hidden="1" outlineLevel="1">
      <c r="A216" s="6" t="s">
        <v>819</v>
      </c>
      <c r="B216" s="40"/>
      <c r="F216" s="37"/>
      <c r="G216" s="37"/>
    </row>
    <row r="217" spans="1:7" hidden="1" outlineLevel="1">
      <c r="A217" s="6" t="s">
        <v>820</v>
      </c>
      <c r="B217" s="40"/>
      <c r="F217" s="37"/>
      <c r="G217" s="37"/>
    </row>
    <row r="218" spans="1:7" ht="15" customHeight="1" collapsed="1">
      <c r="A218" s="27"/>
      <c r="B218" s="28" t="s">
        <v>821</v>
      </c>
      <c r="C218" s="27" t="s">
        <v>739</v>
      </c>
      <c r="D218" s="27" t="s">
        <v>740</v>
      </c>
      <c r="E218" s="29"/>
      <c r="F218" s="27" t="s">
        <v>544</v>
      </c>
      <c r="G218" s="27" t="s">
        <v>741</v>
      </c>
    </row>
    <row r="219" spans="1:7">
      <c r="A219" s="6" t="s">
        <v>822</v>
      </c>
      <c r="B219" s="6" t="s">
        <v>787</v>
      </c>
      <c r="C219" s="73">
        <v>0.53643424501686876</v>
      </c>
      <c r="D219" s="69">
        <v>132358</v>
      </c>
      <c r="G219" s="6"/>
    </row>
    <row r="220" spans="1:7">
      <c r="G220" s="6"/>
    </row>
    <row r="221" spans="1:7">
      <c r="B221" s="25" t="s">
        <v>788</v>
      </c>
      <c r="F221" s="63"/>
      <c r="G221" s="63"/>
    </row>
    <row r="222" spans="1:7">
      <c r="A222" s="6" t="s">
        <v>823</v>
      </c>
      <c r="B222" s="6" t="s">
        <v>790</v>
      </c>
      <c r="C222" s="50">
        <v>42705.750276260151</v>
      </c>
      <c r="D222" s="50">
        <v>51500</v>
      </c>
      <c r="E222" s="6" t="s">
        <v>744</v>
      </c>
      <c r="F222" s="63">
        <v>0.22358062003631748</v>
      </c>
      <c r="G222" s="63">
        <v>0.38909623898819867</v>
      </c>
    </row>
    <row r="223" spans="1:7">
      <c r="A223" s="6" t="s">
        <v>824</v>
      </c>
      <c r="B223" s="6" t="s">
        <v>792</v>
      </c>
      <c r="C223" s="50">
        <v>31260.608936589979</v>
      </c>
      <c r="D223" s="50">
        <v>20495</v>
      </c>
      <c r="E223" s="6" t="s">
        <v>744</v>
      </c>
      <c r="F223" s="63">
        <v>0.16366101247589887</v>
      </c>
      <c r="G223" s="63">
        <v>0.15484519258375012</v>
      </c>
    </row>
    <row r="224" spans="1:7">
      <c r="A224" s="6" t="s">
        <v>825</v>
      </c>
      <c r="B224" s="6" t="s">
        <v>794</v>
      </c>
      <c r="C224" s="50">
        <v>42497.664179649939</v>
      </c>
      <c r="D224" s="50">
        <v>23791</v>
      </c>
      <c r="E224" s="6" t="s">
        <v>744</v>
      </c>
      <c r="F224" s="63">
        <v>0.22249121127520011</v>
      </c>
      <c r="G224" s="63">
        <v>0.17974735187899485</v>
      </c>
    </row>
    <row r="225" spans="1:7">
      <c r="A225" s="6" t="s">
        <v>826</v>
      </c>
      <c r="B225" s="6" t="s">
        <v>796</v>
      </c>
      <c r="C225" s="50">
        <v>36294.897075500026</v>
      </c>
      <c r="D225" s="50">
        <v>18384</v>
      </c>
      <c r="E225" s="6" t="s">
        <v>744</v>
      </c>
      <c r="F225" s="63">
        <v>0.19001739905751303</v>
      </c>
      <c r="G225" s="63">
        <v>0.13889602441862223</v>
      </c>
    </row>
    <row r="226" spans="1:7">
      <c r="A226" s="6" t="s">
        <v>827</v>
      </c>
      <c r="B226" s="6" t="s">
        <v>798</v>
      </c>
      <c r="C226" s="50">
        <v>32363.341856299994</v>
      </c>
      <c r="D226" s="50">
        <v>15139</v>
      </c>
      <c r="E226" s="6" t="s">
        <v>744</v>
      </c>
      <c r="F226" s="63">
        <v>0.16943423290472434</v>
      </c>
      <c r="G226" s="63">
        <v>0.11437918372897747</v>
      </c>
    </row>
    <row r="227" spans="1:7">
      <c r="A227" s="6" t="s">
        <v>828</v>
      </c>
      <c r="B227" s="6" t="s">
        <v>800</v>
      </c>
      <c r="C227" s="50">
        <v>4457.3466995100016</v>
      </c>
      <c r="D227" s="50">
        <v>2234</v>
      </c>
      <c r="E227" s="6" t="s">
        <v>744</v>
      </c>
      <c r="F227" s="63">
        <v>2.3335881757058599E-2</v>
      </c>
      <c r="G227" s="63">
        <v>1.6878465978633704E-2</v>
      </c>
    </row>
    <row r="228" spans="1:7">
      <c r="A228" s="6" t="s">
        <v>829</v>
      </c>
      <c r="B228" s="6" t="s">
        <v>802</v>
      </c>
      <c r="C228" s="50">
        <v>1026.78499999</v>
      </c>
      <c r="D228" s="50">
        <v>567</v>
      </c>
      <c r="E228" s="6" t="s">
        <v>744</v>
      </c>
      <c r="F228" s="63">
        <v>5.3756045838485242E-3</v>
      </c>
      <c r="G228" s="63">
        <v>4.2838362622584208E-3</v>
      </c>
    </row>
    <row r="229" spans="1:7">
      <c r="A229" s="6" t="s">
        <v>830</v>
      </c>
      <c r="B229" s="6" t="s">
        <v>804</v>
      </c>
      <c r="C229" s="50">
        <v>401.88866780000012</v>
      </c>
      <c r="D229" s="50">
        <v>248</v>
      </c>
      <c r="E229" s="6" t="s">
        <v>744</v>
      </c>
      <c r="F229" s="63">
        <v>2.1040379094391698E-3</v>
      </c>
      <c r="G229" s="63">
        <v>1.8737061605645295E-3</v>
      </c>
    </row>
    <row r="230" spans="1:7">
      <c r="A230" s="6" t="s">
        <v>831</v>
      </c>
      <c r="B230" s="38" t="s">
        <v>6</v>
      </c>
      <c r="C230" s="50">
        <v>191008.28269160006</v>
      </c>
      <c r="D230" s="50">
        <v>132358</v>
      </c>
      <c r="F230" s="63">
        <v>1</v>
      </c>
      <c r="G230" s="63">
        <v>1</v>
      </c>
    </row>
    <row r="231" spans="1:7" hidden="1" outlineLevel="1">
      <c r="A231" s="6" t="s">
        <v>832</v>
      </c>
      <c r="B231" s="40" t="s">
        <v>807</v>
      </c>
      <c r="F231" s="37">
        <v>0</v>
      </c>
      <c r="G231" s="37">
        <v>0</v>
      </c>
    </row>
    <row r="232" spans="1:7" hidden="1" outlineLevel="1">
      <c r="A232" s="6" t="s">
        <v>833</v>
      </c>
      <c r="B232" s="40" t="s">
        <v>809</v>
      </c>
      <c r="F232" s="37">
        <v>0</v>
      </c>
      <c r="G232" s="37">
        <v>0</v>
      </c>
    </row>
    <row r="233" spans="1:7" hidden="1" outlineLevel="1">
      <c r="A233" s="6" t="s">
        <v>834</v>
      </c>
      <c r="B233" s="40" t="s">
        <v>811</v>
      </c>
      <c r="F233" s="37">
        <v>0</v>
      </c>
      <c r="G233" s="37">
        <v>0</v>
      </c>
    </row>
    <row r="234" spans="1:7" hidden="1" outlineLevel="1">
      <c r="A234" s="6" t="s">
        <v>835</v>
      </c>
      <c r="B234" s="40" t="s">
        <v>813</v>
      </c>
      <c r="F234" s="37">
        <v>0</v>
      </c>
      <c r="G234" s="37">
        <v>0</v>
      </c>
    </row>
    <row r="235" spans="1:7" hidden="1" outlineLevel="1">
      <c r="A235" s="6" t="s">
        <v>836</v>
      </c>
      <c r="B235" s="40" t="s">
        <v>815</v>
      </c>
      <c r="F235" s="37">
        <v>0</v>
      </c>
      <c r="G235" s="37">
        <v>0</v>
      </c>
    </row>
    <row r="236" spans="1:7" hidden="1" outlineLevel="1">
      <c r="A236" s="6" t="s">
        <v>837</v>
      </c>
      <c r="B236" s="40" t="s">
        <v>817</v>
      </c>
      <c r="F236" s="37">
        <v>0</v>
      </c>
      <c r="G236" s="37">
        <v>0</v>
      </c>
    </row>
    <row r="237" spans="1:7" hidden="1" outlineLevel="1">
      <c r="A237" s="6" t="s">
        <v>838</v>
      </c>
      <c r="B237" s="40"/>
      <c r="F237" s="37"/>
      <c r="G237" s="37"/>
    </row>
    <row r="238" spans="1:7" hidden="1" outlineLevel="1">
      <c r="A238" s="6" t="s">
        <v>839</v>
      </c>
      <c r="B238" s="40"/>
      <c r="F238" s="37"/>
      <c r="G238" s="37"/>
    </row>
    <row r="239" spans="1:7" hidden="1" outlineLevel="1">
      <c r="A239" s="6" t="s">
        <v>840</v>
      </c>
      <c r="B239" s="40"/>
      <c r="F239" s="37"/>
      <c r="G239" s="37"/>
    </row>
    <row r="240" spans="1:7" ht="15" customHeight="1" collapsed="1">
      <c r="A240" s="27"/>
      <c r="B240" s="28" t="s">
        <v>841</v>
      </c>
      <c r="C240" s="27" t="s">
        <v>544</v>
      </c>
      <c r="D240" s="27"/>
      <c r="E240" s="29"/>
      <c r="F240" s="27"/>
      <c r="G240" s="27"/>
    </row>
    <row r="241" spans="1:7">
      <c r="A241" s="6" t="s">
        <v>842</v>
      </c>
      <c r="B241" s="6" t="s">
        <v>843</v>
      </c>
      <c r="C241" s="63">
        <v>0.98944553419389802</v>
      </c>
      <c r="D241" s="70"/>
      <c r="E241" s="34"/>
      <c r="F241" s="34"/>
      <c r="G241" s="34"/>
    </row>
    <row r="242" spans="1:7">
      <c r="A242" s="6" t="s">
        <v>844</v>
      </c>
      <c r="B242" s="6" t="s">
        <v>845</v>
      </c>
      <c r="C242" s="63">
        <v>1.0554465806098026E-2</v>
      </c>
      <c r="D242" s="70"/>
      <c r="E242" s="34"/>
      <c r="F242" s="34"/>
    </row>
    <row r="243" spans="1:7">
      <c r="A243" s="6" t="s">
        <v>846</v>
      </c>
      <c r="B243" s="6" t="s">
        <v>847</v>
      </c>
      <c r="C243" s="63">
        <v>0</v>
      </c>
      <c r="D243" s="70"/>
      <c r="E243" s="34"/>
      <c r="F243" s="34"/>
    </row>
    <row r="244" spans="1:7">
      <c r="A244" s="6" t="s">
        <v>848</v>
      </c>
      <c r="B244" s="6" t="s">
        <v>4</v>
      </c>
      <c r="C244" s="63">
        <v>0</v>
      </c>
      <c r="D244" s="70"/>
      <c r="E244" s="34"/>
      <c r="F244" s="34"/>
    </row>
    <row r="245" spans="1:7" hidden="1" outlineLevel="1">
      <c r="A245" s="6" t="s">
        <v>849</v>
      </c>
      <c r="B245" s="40" t="s">
        <v>850</v>
      </c>
      <c r="E245" s="34"/>
      <c r="F245" s="34"/>
    </row>
    <row r="246" spans="1:7" hidden="1" outlineLevel="1">
      <c r="A246" s="6" t="s">
        <v>851</v>
      </c>
      <c r="B246" s="40" t="s">
        <v>852</v>
      </c>
      <c r="C246" s="41"/>
      <c r="E246" s="34"/>
      <c r="F246" s="34"/>
    </row>
    <row r="247" spans="1:7" hidden="1" outlineLevel="1">
      <c r="A247" s="6" t="s">
        <v>853</v>
      </c>
      <c r="B247" s="40" t="s">
        <v>854</v>
      </c>
      <c r="E247" s="34"/>
      <c r="F247" s="34"/>
    </row>
    <row r="248" spans="1:7" hidden="1" outlineLevel="1">
      <c r="A248" s="6" t="s">
        <v>855</v>
      </c>
      <c r="B248" s="40" t="s">
        <v>856</v>
      </c>
      <c r="E248" s="34"/>
      <c r="F248" s="34"/>
    </row>
    <row r="249" spans="1:7" hidden="1" outlineLevel="1">
      <c r="A249" s="6" t="s">
        <v>857</v>
      </c>
      <c r="B249" s="40" t="s">
        <v>858</v>
      </c>
      <c r="E249" s="34"/>
      <c r="F249" s="34"/>
    </row>
    <row r="250" spans="1:7" hidden="1" outlineLevel="1">
      <c r="A250" s="6" t="s">
        <v>859</v>
      </c>
      <c r="B250" s="40" t="s">
        <v>94</v>
      </c>
      <c r="E250" s="34"/>
      <c r="F250" s="34"/>
    </row>
    <row r="251" spans="1:7" hidden="1" outlineLevel="1">
      <c r="A251" s="6" t="s">
        <v>860</v>
      </c>
      <c r="B251" s="40" t="s">
        <v>94</v>
      </c>
      <c r="E251" s="34"/>
      <c r="F251" s="34"/>
    </row>
    <row r="252" spans="1:7" hidden="1" outlineLevel="1">
      <c r="A252" s="6" t="s">
        <v>861</v>
      </c>
      <c r="B252" s="40" t="s">
        <v>94</v>
      </c>
      <c r="E252" s="34"/>
      <c r="F252" s="34"/>
    </row>
    <row r="253" spans="1:7" hidden="1" outlineLevel="1">
      <c r="A253" s="6" t="s">
        <v>862</v>
      </c>
      <c r="B253" s="40" t="s">
        <v>94</v>
      </c>
      <c r="E253" s="34"/>
      <c r="F253" s="34"/>
    </row>
    <row r="254" spans="1:7" hidden="1" outlineLevel="1">
      <c r="A254" s="6" t="s">
        <v>863</v>
      </c>
      <c r="B254" s="40" t="s">
        <v>94</v>
      </c>
      <c r="E254" s="34"/>
      <c r="F254" s="34"/>
    </row>
    <row r="255" spans="1:7" hidden="1" outlineLevel="1">
      <c r="A255" s="6" t="s">
        <v>864</v>
      </c>
      <c r="B255" s="40" t="s">
        <v>94</v>
      </c>
      <c r="E255" s="34"/>
      <c r="F255" s="34"/>
    </row>
    <row r="256" spans="1:7" ht="15" customHeight="1" collapsed="1">
      <c r="A256" s="27"/>
      <c r="B256" s="28" t="s">
        <v>865</v>
      </c>
      <c r="C256" s="27" t="s">
        <v>544</v>
      </c>
      <c r="D256" s="27"/>
      <c r="E256" s="29"/>
      <c r="F256" s="27"/>
      <c r="G256" s="30"/>
    </row>
    <row r="257" spans="1:7">
      <c r="A257" s="6" t="s">
        <v>866</v>
      </c>
      <c r="B257" s="6" t="s">
        <v>867</v>
      </c>
      <c r="C257" s="63">
        <v>1</v>
      </c>
      <c r="E257" s="4"/>
      <c r="F257" s="4"/>
    </row>
    <row r="258" spans="1:7">
      <c r="A258" s="6" t="s">
        <v>868</v>
      </c>
      <c r="B258" s="6" t="s">
        <v>869</v>
      </c>
      <c r="C258" s="63" t="s">
        <v>744</v>
      </c>
      <c r="E258" s="4"/>
      <c r="F258" s="4"/>
    </row>
    <row r="259" spans="1:7">
      <c r="A259" s="6" t="s">
        <v>870</v>
      </c>
      <c r="B259" s="6" t="s">
        <v>4</v>
      </c>
      <c r="C259" s="63"/>
      <c r="E259" s="4"/>
      <c r="F259" s="4"/>
    </row>
    <row r="260" spans="1:7" hidden="1" outlineLevel="1">
      <c r="A260" s="6" t="s">
        <v>871</v>
      </c>
      <c r="E260" s="4"/>
      <c r="F260" s="4"/>
    </row>
    <row r="261" spans="1:7" hidden="1" outlineLevel="1">
      <c r="A261" s="6" t="s">
        <v>872</v>
      </c>
      <c r="E261" s="4"/>
      <c r="F261" s="4"/>
    </row>
    <row r="262" spans="1:7" hidden="1" outlineLevel="1">
      <c r="A262" s="6" t="s">
        <v>873</v>
      </c>
      <c r="E262" s="4"/>
      <c r="F262" s="4"/>
    </row>
    <row r="263" spans="1:7" hidden="1" outlineLevel="1">
      <c r="A263" s="6" t="s">
        <v>874</v>
      </c>
      <c r="E263" s="4"/>
      <c r="F263" s="4"/>
    </row>
    <row r="264" spans="1:7" hidden="1" outlineLevel="1">
      <c r="A264" s="6" t="s">
        <v>875</v>
      </c>
      <c r="E264" s="4"/>
      <c r="F264" s="4"/>
    </row>
    <row r="265" spans="1:7" hidden="1" outlineLevel="1">
      <c r="A265" s="6" t="s">
        <v>876</v>
      </c>
      <c r="E265" s="4"/>
      <c r="F265" s="4"/>
    </row>
    <row r="266" spans="1:7" ht="18.75" collapsed="1">
      <c r="A266" s="65"/>
      <c r="B266" s="66" t="s">
        <v>877</v>
      </c>
      <c r="C266" s="65"/>
      <c r="D266" s="65"/>
      <c r="E266" s="65"/>
      <c r="F266" s="67"/>
      <c r="G266" s="67"/>
    </row>
    <row r="267" spans="1:7" ht="15" customHeight="1">
      <c r="A267" s="27"/>
      <c r="B267" s="28" t="s">
        <v>878</v>
      </c>
      <c r="C267" s="27" t="s">
        <v>739</v>
      </c>
      <c r="D267" s="27" t="s">
        <v>740</v>
      </c>
      <c r="E267" s="27"/>
      <c r="F267" s="27" t="s">
        <v>545</v>
      </c>
      <c r="G267" s="27" t="s">
        <v>741</v>
      </c>
    </row>
    <row r="268" spans="1:7">
      <c r="A268" s="6" t="s">
        <v>879</v>
      </c>
      <c r="B268" s="6" t="s">
        <v>743</v>
      </c>
      <c r="C268" s="6" t="s">
        <v>252</v>
      </c>
      <c r="D268" s="21"/>
      <c r="E268" s="21"/>
      <c r="F268" s="45"/>
      <c r="G268" s="45"/>
    </row>
    <row r="269" spans="1:7">
      <c r="A269" s="21"/>
      <c r="D269" s="21"/>
      <c r="E269" s="21"/>
      <c r="F269" s="45"/>
      <c r="G269" s="45"/>
    </row>
    <row r="270" spans="1:7">
      <c r="B270" s="6" t="s">
        <v>745</v>
      </c>
      <c r="D270" s="21"/>
      <c r="E270" s="21"/>
      <c r="F270" s="45"/>
      <c r="G270" s="45"/>
    </row>
    <row r="271" spans="1:7">
      <c r="A271" s="6" t="s">
        <v>880</v>
      </c>
      <c r="B271" s="25" t="s">
        <v>881</v>
      </c>
      <c r="C271" s="6" t="s">
        <v>252</v>
      </c>
      <c r="D271" s="6" t="s">
        <v>252</v>
      </c>
      <c r="E271" s="21"/>
      <c r="F271" s="37" t="s">
        <v>744</v>
      </c>
      <c r="G271" s="37" t="s">
        <v>744</v>
      </c>
    </row>
    <row r="272" spans="1:7">
      <c r="A272" s="6" t="s">
        <v>882</v>
      </c>
      <c r="B272" s="25" t="s">
        <v>883</v>
      </c>
      <c r="C272" s="6" t="s">
        <v>252</v>
      </c>
      <c r="D272" s="6" t="s">
        <v>252</v>
      </c>
      <c r="E272" s="21"/>
      <c r="F272" s="37" t="s">
        <v>744</v>
      </c>
      <c r="G272" s="37" t="s">
        <v>744</v>
      </c>
    </row>
    <row r="273" spans="1:7">
      <c r="A273" s="6" t="s">
        <v>884</v>
      </c>
      <c r="B273" s="25" t="s">
        <v>885</v>
      </c>
      <c r="C273" s="6" t="s">
        <v>252</v>
      </c>
      <c r="D273" s="6" t="s">
        <v>252</v>
      </c>
      <c r="E273" s="21"/>
      <c r="F273" s="37" t="s">
        <v>744</v>
      </c>
      <c r="G273" s="37" t="s">
        <v>744</v>
      </c>
    </row>
    <row r="274" spans="1:7">
      <c r="A274" s="6" t="s">
        <v>886</v>
      </c>
      <c r="B274" s="25" t="s">
        <v>887</v>
      </c>
      <c r="C274" s="6" t="s">
        <v>252</v>
      </c>
      <c r="D274" s="6" t="s">
        <v>252</v>
      </c>
      <c r="E274" s="21"/>
      <c r="F274" s="37" t="s">
        <v>744</v>
      </c>
      <c r="G274" s="37" t="s">
        <v>744</v>
      </c>
    </row>
    <row r="275" spans="1:7">
      <c r="A275" s="6" t="s">
        <v>888</v>
      </c>
      <c r="B275" s="25" t="s">
        <v>889</v>
      </c>
      <c r="C275" s="6" t="s">
        <v>252</v>
      </c>
      <c r="D275" s="6" t="s">
        <v>252</v>
      </c>
      <c r="E275" s="21"/>
      <c r="F275" s="37" t="s">
        <v>744</v>
      </c>
      <c r="G275" s="37" t="s">
        <v>744</v>
      </c>
    </row>
    <row r="276" spans="1:7">
      <c r="A276" s="6" t="s">
        <v>890</v>
      </c>
      <c r="B276" s="25" t="s">
        <v>891</v>
      </c>
      <c r="C276" s="6" t="s">
        <v>252</v>
      </c>
      <c r="D276" s="6" t="s">
        <v>252</v>
      </c>
      <c r="E276" s="21"/>
      <c r="F276" s="37" t="s">
        <v>744</v>
      </c>
      <c r="G276" s="37" t="s">
        <v>744</v>
      </c>
    </row>
    <row r="277" spans="1:7">
      <c r="A277" s="6" t="s">
        <v>892</v>
      </c>
      <c r="B277" s="25" t="s">
        <v>893</v>
      </c>
      <c r="C277" s="6" t="s">
        <v>252</v>
      </c>
      <c r="D277" s="6" t="s">
        <v>252</v>
      </c>
      <c r="E277" s="21"/>
      <c r="F277" s="37" t="s">
        <v>744</v>
      </c>
      <c r="G277" s="37" t="s">
        <v>744</v>
      </c>
    </row>
    <row r="278" spans="1:7">
      <c r="A278" s="6" t="s">
        <v>894</v>
      </c>
      <c r="B278" s="25" t="s">
        <v>895</v>
      </c>
      <c r="C278" s="6" t="s">
        <v>252</v>
      </c>
      <c r="D278" s="6" t="s">
        <v>252</v>
      </c>
      <c r="E278" s="21"/>
      <c r="F278" s="37" t="s">
        <v>744</v>
      </c>
      <c r="G278" s="37" t="s">
        <v>744</v>
      </c>
    </row>
    <row r="279" spans="1:7">
      <c r="A279" s="6" t="s">
        <v>896</v>
      </c>
      <c r="B279" s="25" t="s">
        <v>897</v>
      </c>
      <c r="C279" s="6" t="s">
        <v>252</v>
      </c>
      <c r="D279" s="6" t="s">
        <v>252</v>
      </c>
      <c r="E279" s="21"/>
      <c r="F279" s="37" t="s">
        <v>744</v>
      </c>
      <c r="G279" s="37" t="s">
        <v>744</v>
      </c>
    </row>
    <row r="280" spans="1:7">
      <c r="A280" s="6" t="s">
        <v>898</v>
      </c>
      <c r="B280" s="25" t="s">
        <v>681</v>
      </c>
      <c r="C280" s="6" t="s">
        <v>252</v>
      </c>
      <c r="D280" s="6" t="s">
        <v>252</v>
      </c>
      <c r="E280" s="25"/>
      <c r="F280" s="37" t="s">
        <v>744</v>
      </c>
      <c r="G280" s="37" t="s">
        <v>744</v>
      </c>
    </row>
    <row r="281" spans="1:7">
      <c r="A281" s="6" t="s">
        <v>899</v>
      </c>
      <c r="B281" s="25" t="s">
        <v>681</v>
      </c>
      <c r="C281" s="6" t="s">
        <v>252</v>
      </c>
      <c r="D281" s="6" t="s">
        <v>252</v>
      </c>
      <c r="E281" s="25"/>
      <c r="F281" s="37" t="s">
        <v>744</v>
      </c>
      <c r="G281" s="37" t="s">
        <v>744</v>
      </c>
    </row>
    <row r="282" spans="1:7">
      <c r="A282" s="6" t="s">
        <v>900</v>
      </c>
      <c r="B282" s="25" t="s">
        <v>681</v>
      </c>
      <c r="C282" s="6" t="s">
        <v>252</v>
      </c>
      <c r="D282" s="6" t="s">
        <v>252</v>
      </c>
      <c r="E282" s="25"/>
      <c r="F282" s="37" t="s">
        <v>744</v>
      </c>
      <c r="G282" s="37" t="s">
        <v>744</v>
      </c>
    </row>
    <row r="283" spans="1:7">
      <c r="A283" s="6" t="s">
        <v>901</v>
      </c>
      <c r="B283" s="25" t="s">
        <v>681</v>
      </c>
      <c r="C283" s="6" t="s">
        <v>252</v>
      </c>
      <c r="D283" s="6" t="s">
        <v>252</v>
      </c>
      <c r="E283" s="25"/>
      <c r="F283" s="37" t="s">
        <v>744</v>
      </c>
      <c r="G283" s="37" t="s">
        <v>744</v>
      </c>
    </row>
    <row r="284" spans="1:7">
      <c r="A284" s="6" t="s">
        <v>902</v>
      </c>
      <c r="B284" s="25" t="s">
        <v>681</v>
      </c>
      <c r="C284" s="6" t="s">
        <v>252</v>
      </c>
      <c r="D284" s="6" t="s">
        <v>252</v>
      </c>
      <c r="E284" s="25"/>
      <c r="F284" s="37" t="s">
        <v>744</v>
      </c>
      <c r="G284" s="37" t="s">
        <v>744</v>
      </c>
    </row>
    <row r="285" spans="1:7">
      <c r="A285" s="6" t="s">
        <v>903</v>
      </c>
      <c r="B285" s="25" t="s">
        <v>681</v>
      </c>
      <c r="C285" s="6" t="s">
        <v>252</v>
      </c>
      <c r="D285" s="6" t="s">
        <v>252</v>
      </c>
      <c r="E285" s="25"/>
      <c r="F285" s="37" t="s">
        <v>744</v>
      </c>
      <c r="G285" s="37" t="s">
        <v>744</v>
      </c>
    </row>
    <row r="286" spans="1:7">
      <c r="A286" s="6" t="s">
        <v>904</v>
      </c>
      <c r="B286" s="25" t="s">
        <v>681</v>
      </c>
      <c r="C286" s="6" t="s">
        <v>252</v>
      </c>
      <c r="D286" s="6" t="s">
        <v>252</v>
      </c>
      <c r="F286" s="37" t="s">
        <v>744</v>
      </c>
      <c r="G286" s="37" t="s">
        <v>744</v>
      </c>
    </row>
    <row r="287" spans="1:7">
      <c r="A287" s="6" t="s">
        <v>905</v>
      </c>
      <c r="B287" s="25" t="s">
        <v>681</v>
      </c>
      <c r="C287" s="6" t="s">
        <v>252</v>
      </c>
      <c r="D287" s="6" t="s">
        <v>252</v>
      </c>
      <c r="E287" s="34"/>
      <c r="F287" s="37" t="s">
        <v>744</v>
      </c>
      <c r="G287" s="37" t="s">
        <v>744</v>
      </c>
    </row>
    <row r="288" spans="1:7">
      <c r="A288" s="6" t="s">
        <v>906</v>
      </c>
      <c r="B288" s="25" t="s">
        <v>681</v>
      </c>
      <c r="C288" s="6" t="s">
        <v>252</v>
      </c>
      <c r="D288" s="6" t="s">
        <v>252</v>
      </c>
      <c r="E288" s="34"/>
      <c r="F288" s="37" t="s">
        <v>744</v>
      </c>
      <c r="G288" s="37" t="s">
        <v>744</v>
      </c>
    </row>
    <row r="289" spans="1:7">
      <c r="A289" s="6" t="s">
        <v>907</v>
      </c>
      <c r="B289" s="25" t="s">
        <v>681</v>
      </c>
      <c r="C289" s="6" t="s">
        <v>252</v>
      </c>
      <c r="D289" s="6" t="s">
        <v>252</v>
      </c>
      <c r="E289" s="34"/>
      <c r="F289" s="37" t="s">
        <v>744</v>
      </c>
      <c r="G289" s="37" t="s">
        <v>744</v>
      </c>
    </row>
    <row r="290" spans="1:7">
      <c r="A290" s="6" t="s">
        <v>908</v>
      </c>
      <c r="B290" s="25" t="s">
        <v>681</v>
      </c>
      <c r="C290" s="6" t="s">
        <v>252</v>
      </c>
      <c r="D290" s="6" t="s">
        <v>252</v>
      </c>
      <c r="E290" s="34"/>
      <c r="F290" s="37" t="s">
        <v>744</v>
      </c>
      <c r="G290" s="37" t="s">
        <v>744</v>
      </c>
    </row>
    <row r="291" spans="1:7">
      <c r="A291" s="6" t="s">
        <v>909</v>
      </c>
      <c r="B291" s="25" t="s">
        <v>681</v>
      </c>
      <c r="C291" s="6" t="s">
        <v>252</v>
      </c>
      <c r="D291" s="6" t="s">
        <v>252</v>
      </c>
      <c r="E291" s="34"/>
      <c r="F291" s="37" t="s">
        <v>744</v>
      </c>
      <c r="G291" s="37" t="s">
        <v>744</v>
      </c>
    </row>
    <row r="292" spans="1:7">
      <c r="A292" s="6" t="s">
        <v>910</v>
      </c>
      <c r="B292" s="25" t="s">
        <v>681</v>
      </c>
      <c r="C292" s="6" t="s">
        <v>252</v>
      </c>
      <c r="D292" s="6" t="s">
        <v>252</v>
      </c>
      <c r="E292" s="34"/>
      <c r="F292" s="37" t="s">
        <v>744</v>
      </c>
      <c r="G292" s="37" t="s">
        <v>744</v>
      </c>
    </row>
    <row r="293" spans="1:7">
      <c r="A293" s="6" t="s">
        <v>911</v>
      </c>
      <c r="B293" s="25" t="s">
        <v>681</v>
      </c>
      <c r="C293" s="6" t="s">
        <v>252</v>
      </c>
      <c r="D293" s="6" t="s">
        <v>252</v>
      </c>
      <c r="E293" s="34"/>
      <c r="F293" s="37" t="s">
        <v>744</v>
      </c>
      <c r="G293" s="37" t="s">
        <v>744</v>
      </c>
    </row>
    <row r="294" spans="1:7">
      <c r="A294" s="6" t="s">
        <v>912</v>
      </c>
      <c r="B294" s="25" t="s">
        <v>681</v>
      </c>
      <c r="C294" s="6" t="s">
        <v>252</v>
      </c>
      <c r="D294" s="6" t="s">
        <v>252</v>
      </c>
      <c r="E294" s="34"/>
      <c r="F294" s="37" t="s">
        <v>744</v>
      </c>
      <c r="G294" s="37" t="s">
        <v>744</v>
      </c>
    </row>
    <row r="295" spans="1:7">
      <c r="A295" s="6" t="s">
        <v>913</v>
      </c>
      <c r="B295" s="38" t="s">
        <v>6</v>
      </c>
      <c r="C295" s="25">
        <v>0</v>
      </c>
      <c r="D295" s="25">
        <v>0</v>
      </c>
      <c r="E295" s="34"/>
      <c r="F295" s="42">
        <v>0</v>
      </c>
      <c r="G295" s="42">
        <v>0</v>
      </c>
    </row>
    <row r="296" spans="1:7" ht="15" customHeight="1">
      <c r="A296" s="27"/>
      <c r="B296" s="28" t="s">
        <v>914</v>
      </c>
      <c r="C296" s="27" t="s">
        <v>739</v>
      </c>
      <c r="D296" s="27" t="s">
        <v>740</v>
      </c>
      <c r="E296" s="27"/>
      <c r="F296" s="27" t="s">
        <v>545</v>
      </c>
      <c r="G296" s="27" t="s">
        <v>741</v>
      </c>
    </row>
    <row r="297" spans="1:7">
      <c r="A297" s="6" t="s">
        <v>915</v>
      </c>
      <c r="B297" s="6" t="s">
        <v>787</v>
      </c>
      <c r="C297" s="71" t="s">
        <v>252</v>
      </c>
      <c r="G297" s="6"/>
    </row>
    <row r="298" spans="1:7">
      <c r="G298" s="6"/>
    </row>
    <row r="299" spans="1:7">
      <c r="B299" s="25" t="s">
        <v>788</v>
      </c>
      <c r="G299" s="6"/>
    </row>
    <row r="300" spans="1:7">
      <c r="A300" s="6" t="s">
        <v>916</v>
      </c>
      <c r="B300" s="6" t="s">
        <v>790</v>
      </c>
      <c r="C300" s="6" t="s">
        <v>252</v>
      </c>
      <c r="D300" s="6" t="s">
        <v>252</v>
      </c>
      <c r="F300" s="37" t="s">
        <v>744</v>
      </c>
      <c r="G300" s="37" t="s">
        <v>744</v>
      </c>
    </row>
    <row r="301" spans="1:7">
      <c r="A301" s="6" t="s">
        <v>917</v>
      </c>
      <c r="B301" s="6" t="s">
        <v>792</v>
      </c>
      <c r="C301" s="6" t="s">
        <v>252</v>
      </c>
      <c r="D301" s="6" t="s">
        <v>252</v>
      </c>
      <c r="F301" s="37" t="s">
        <v>744</v>
      </c>
      <c r="G301" s="37" t="s">
        <v>744</v>
      </c>
    </row>
    <row r="302" spans="1:7">
      <c r="A302" s="6" t="s">
        <v>918</v>
      </c>
      <c r="B302" s="6" t="s">
        <v>794</v>
      </c>
      <c r="C302" s="6" t="s">
        <v>252</v>
      </c>
      <c r="D302" s="6" t="s">
        <v>252</v>
      </c>
      <c r="F302" s="37" t="s">
        <v>744</v>
      </c>
      <c r="G302" s="37" t="s">
        <v>744</v>
      </c>
    </row>
    <row r="303" spans="1:7">
      <c r="A303" s="6" t="s">
        <v>919</v>
      </c>
      <c r="B303" s="6" t="s">
        <v>796</v>
      </c>
      <c r="C303" s="6" t="s">
        <v>252</v>
      </c>
      <c r="D303" s="6" t="s">
        <v>252</v>
      </c>
      <c r="F303" s="37" t="s">
        <v>744</v>
      </c>
      <c r="G303" s="37" t="s">
        <v>744</v>
      </c>
    </row>
    <row r="304" spans="1:7">
      <c r="A304" s="6" t="s">
        <v>920</v>
      </c>
      <c r="B304" s="6" t="s">
        <v>798</v>
      </c>
      <c r="C304" s="6" t="s">
        <v>252</v>
      </c>
      <c r="D304" s="6" t="s">
        <v>252</v>
      </c>
      <c r="F304" s="37" t="s">
        <v>744</v>
      </c>
      <c r="G304" s="37" t="s">
        <v>744</v>
      </c>
    </row>
    <row r="305" spans="1:7">
      <c r="A305" s="6" t="s">
        <v>921</v>
      </c>
      <c r="B305" s="6" t="s">
        <v>800</v>
      </c>
      <c r="C305" s="6" t="s">
        <v>252</v>
      </c>
      <c r="D305" s="6" t="s">
        <v>252</v>
      </c>
      <c r="F305" s="37" t="s">
        <v>744</v>
      </c>
      <c r="G305" s="37" t="s">
        <v>744</v>
      </c>
    </row>
    <row r="306" spans="1:7">
      <c r="A306" s="6" t="s">
        <v>922</v>
      </c>
      <c r="B306" s="6" t="s">
        <v>802</v>
      </c>
      <c r="C306" s="6" t="s">
        <v>252</v>
      </c>
      <c r="D306" s="6" t="s">
        <v>252</v>
      </c>
      <c r="F306" s="37" t="s">
        <v>744</v>
      </c>
      <c r="G306" s="37" t="s">
        <v>744</v>
      </c>
    </row>
    <row r="307" spans="1:7">
      <c r="A307" s="6" t="s">
        <v>923</v>
      </c>
      <c r="B307" s="6" t="s">
        <v>804</v>
      </c>
      <c r="C307" s="6" t="s">
        <v>252</v>
      </c>
      <c r="D307" s="6" t="s">
        <v>252</v>
      </c>
      <c r="F307" s="37" t="s">
        <v>744</v>
      </c>
      <c r="G307" s="37" t="s">
        <v>744</v>
      </c>
    </row>
    <row r="308" spans="1:7">
      <c r="A308" s="6" t="s">
        <v>924</v>
      </c>
      <c r="B308" s="38" t="s">
        <v>6</v>
      </c>
      <c r="C308" s="6">
        <v>0</v>
      </c>
      <c r="D308" s="6">
        <v>0</v>
      </c>
      <c r="F308" s="34">
        <v>0</v>
      </c>
      <c r="G308" s="34">
        <v>0</v>
      </c>
    </row>
    <row r="309" spans="1:7" hidden="1" outlineLevel="1">
      <c r="A309" s="6" t="s">
        <v>925</v>
      </c>
      <c r="B309" s="40" t="s">
        <v>807</v>
      </c>
      <c r="F309" s="37" t="s">
        <v>744</v>
      </c>
      <c r="G309" s="37" t="s">
        <v>744</v>
      </c>
    </row>
    <row r="310" spans="1:7" hidden="1" outlineLevel="1">
      <c r="A310" s="6" t="s">
        <v>926</v>
      </c>
      <c r="B310" s="40" t="s">
        <v>809</v>
      </c>
      <c r="F310" s="37" t="s">
        <v>744</v>
      </c>
      <c r="G310" s="37" t="s">
        <v>744</v>
      </c>
    </row>
    <row r="311" spans="1:7" hidden="1" outlineLevel="1">
      <c r="A311" s="6" t="s">
        <v>927</v>
      </c>
      <c r="B311" s="40" t="s">
        <v>811</v>
      </c>
      <c r="F311" s="37" t="s">
        <v>744</v>
      </c>
      <c r="G311" s="37" t="s">
        <v>744</v>
      </c>
    </row>
    <row r="312" spans="1:7" hidden="1" outlineLevel="1">
      <c r="A312" s="6" t="s">
        <v>928</v>
      </c>
      <c r="B312" s="40" t="s">
        <v>813</v>
      </c>
      <c r="F312" s="37" t="s">
        <v>744</v>
      </c>
      <c r="G312" s="37" t="s">
        <v>744</v>
      </c>
    </row>
    <row r="313" spans="1:7" hidden="1" outlineLevel="1">
      <c r="A313" s="6" t="s">
        <v>929</v>
      </c>
      <c r="B313" s="40" t="s">
        <v>815</v>
      </c>
      <c r="F313" s="37" t="s">
        <v>744</v>
      </c>
      <c r="G313" s="37" t="s">
        <v>744</v>
      </c>
    </row>
    <row r="314" spans="1:7" hidden="1" outlineLevel="1">
      <c r="A314" s="6" t="s">
        <v>930</v>
      </c>
      <c r="B314" s="40" t="s">
        <v>817</v>
      </c>
      <c r="F314" s="37" t="s">
        <v>744</v>
      </c>
      <c r="G314" s="37" t="s">
        <v>744</v>
      </c>
    </row>
    <row r="315" spans="1:7" hidden="1" outlineLevel="1">
      <c r="A315" s="6" t="s">
        <v>931</v>
      </c>
      <c r="B315" s="40"/>
      <c r="F315" s="37"/>
      <c r="G315" s="37"/>
    </row>
    <row r="316" spans="1:7" hidden="1" outlineLevel="1">
      <c r="A316" s="6" t="s">
        <v>932</v>
      </c>
      <c r="B316" s="40"/>
      <c r="F316" s="37"/>
      <c r="G316" s="37"/>
    </row>
    <row r="317" spans="1:7" hidden="1" outlineLevel="1">
      <c r="A317" s="6" t="s">
        <v>933</v>
      </c>
      <c r="B317" s="40"/>
      <c r="F317" s="34"/>
      <c r="G317" s="34"/>
    </row>
    <row r="318" spans="1:7" ht="15" customHeight="1" collapsed="1">
      <c r="A318" s="27"/>
      <c r="B318" s="28" t="s">
        <v>934</v>
      </c>
      <c r="C318" s="27" t="s">
        <v>739</v>
      </c>
      <c r="D318" s="27" t="s">
        <v>740</v>
      </c>
      <c r="E318" s="27"/>
      <c r="F318" s="27" t="s">
        <v>545</v>
      </c>
      <c r="G318" s="27" t="s">
        <v>741</v>
      </c>
    </row>
    <row r="319" spans="1:7">
      <c r="A319" s="6" t="s">
        <v>935</v>
      </c>
      <c r="B319" s="6" t="s">
        <v>787</v>
      </c>
      <c r="C319" s="71" t="s">
        <v>60</v>
      </c>
      <c r="G319" s="6"/>
    </row>
    <row r="320" spans="1:7">
      <c r="G320" s="6"/>
    </row>
    <row r="321" spans="1:7">
      <c r="B321" s="25" t="s">
        <v>788</v>
      </c>
      <c r="G321" s="6"/>
    </row>
    <row r="322" spans="1:7">
      <c r="A322" s="6" t="s">
        <v>936</v>
      </c>
      <c r="B322" s="6" t="s">
        <v>790</v>
      </c>
      <c r="C322" s="6" t="s">
        <v>60</v>
      </c>
      <c r="D322" s="6" t="s">
        <v>60</v>
      </c>
      <c r="F322" s="37" t="s">
        <v>744</v>
      </c>
      <c r="G322" s="37" t="s">
        <v>744</v>
      </c>
    </row>
    <row r="323" spans="1:7">
      <c r="A323" s="6" t="s">
        <v>937</v>
      </c>
      <c r="B323" s="6" t="s">
        <v>792</v>
      </c>
      <c r="C323" s="6" t="s">
        <v>60</v>
      </c>
      <c r="D323" s="6" t="s">
        <v>60</v>
      </c>
      <c r="F323" s="37" t="s">
        <v>744</v>
      </c>
      <c r="G323" s="37" t="s">
        <v>744</v>
      </c>
    </row>
    <row r="324" spans="1:7">
      <c r="A324" s="6" t="s">
        <v>938</v>
      </c>
      <c r="B324" s="6" t="s">
        <v>794</v>
      </c>
      <c r="C324" s="6" t="s">
        <v>60</v>
      </c>
      <c r="D324" s="6" t="s">
        <v>60</v>
      </c>
      <c r="F324" s="37" t="s">
        <v>744</v>
      </c>
      <c r="G324" s="37" t="s">
        <v>744</v>
      </c>
    </row>
    <row r="325" spans="1:7">
      <c r="A325" s="6" t="s">
        <v>939</v>
      </c>
      <c r="B325" s="6" t="s">
        <v>796</v>
      </c>
      <c r="C325" s="6" t="s">
        <v>60</v>
      </c>
      <c r="D325" s="6" t="s">
        <v>60</v>
      </c>
      <c r="F325" s="37" t="s">
        <v>744</v>
      </c>
      <c r="G325" s="37" t="s">
        <v>744</v>
      </c>
    </row>
    <row r="326" spans="1:7">
      <c r="A326" s="6" t="s">
        <v>940</v>
      </c>
      <c r="B326" s="6" t="s">
        <v>798</v>
      </c>
      <c r="C326" s="6" t="s">
        <v>60</v>
      </c>
      <c r="D326" s="6" t="s">
        <v>60</v>
      </c>
      <c r="F326" s="37" t="s">
        <v>744</v>
      </c>
      <c r="G326" s="37" t="s">
        <v>744</v>
      </c>
    </row>
    <row r="327" spans="1:7">
      <c r="A327" s="6" t="s">
        <v>941</v>
      </c>
      <c r="B327" s="6" t="s">
        <v>800</v>
      </c>
      <c r="C327" s="6" t="s">
        <v>60</v>
      </c>
      <c r="D327" s="6" t="s">
        <v>60</v>
      </c>
      <c r="F327" s="37" t="s">
        <v>744</v>
      </c>
      <c r="G327" s="37" t="s">
        <v>744</v>
      </c>
    </row>
    <row r="328" spans="1:7">
      <c r="A328" s="6" t="s">
        <v>942</v>
      </c>
      <c r="B328" s="6" t="s">
        <v>802</v>
      </c>
      <c r="C328" s="6" t="s">
        <v>60</v>
      </c>
      <c r="D328" s="6" t="s">
        <v>60</v>
      </c>
      <c r="F328" s="37" t="s">
        <v>744</v>
      </c>
      <c r="G328" s="37" t="s">
        <v>744</v>
      </c>
    </row>
    <row r="329" spans="1:7">
      <c r="A329" s="6" t="s">
        <v>943</v>
      </c>
      <c r="B329" s="6" t="s">
        <v>804</v>
      </c>
      <c r="C329" s="6" t="s">
        <v>60</v>
      </c>
      <c r="D329" s="6" t="s">
        <v>60</v>
      </c>
      <c r="F329" s="37" t="s">
        <v>744</v>
      </c>
      <c r="G329" s="37" t="s">
        <v>744</v>
      </c>
    </row>
    <row r="330" spans="1:7">
      <c r="A330" s="6" t="s">
        <v>944</v>
      </c>
      <c r="B330" s="38" t="s">
        <v>6</v>
      </c>
      <c r="C330" s="6">
        <v>0</v>
      </c>
      <c r="D330" s="6">
        <v>0</v>
      </c>
      <c r="F330" s="34">
        <v>0</v>
      </c>
      <c r="G330" s="34">
        <v>0</v>
      </c>
    </row>
    <row r="331" spans="1:7" hidden="1" outlineLevel="1">
      <c r="A331" s="6" t="s">
        <v>945</v>
      </c>
      <c r="B331" s="40" t="s">
        <v>807</v>
      </c>
      <c r="F331" s="37" t="s">
        <v>744</v>
      </c>
      <c r="G331" s="37" t="s">
        <v>744</v>
      </c>
    </row>
    <row r="332" spans="1:7" hidden="1" outlineLevel="1">
      <c r="A332" s="6" t="s">
        <v>946</v>
      </c>
      <c r="B332" s="40" t="s">
        <v>809</v>
      </c>
      <c r="F332" s="37" t="s">
        <v>744</v>
      </c>
      <c r="G332" s="37" t="s">
        <v>744</v>
      </c>
    </row>
    <row r="333" spans="1:7" hidden="1" outlineLevel="1">
      <c r="A333" s="6" t="s">
        <v>947</v>
      </c>
      <c r="B333" s="40" t="s">
        <v>811</v>
      </c>
      <c r="F333" s="37" t="s">
        <v>744</v>
      </c>
      <c r="G333" s="37" t="s">
        <v>744</v>
      </c>
    </row>
    <row r="334" spans="1:7" hidden="1" outlineLevel="1">
      <c r="A334" s="6" t="s">
        <v>948</v>
      </c>
      <c r="B334" s="40" t="s">
        <v>813</v>
      </c>
      <c r="F334" s="37" t="s">
        <v>744</v>
      </c>
      <c r="G334" s="37" t="s">
        <v>744</v>
      </c>
    </row>
    <row r="335" spans="1:7" hidden="1" outlineLevel="1">
      <c r="A335" s="6" t="s">
        <v>949</v>
      </c>
      <c r="B335" s="40" t="s">
        <v>815</v>
      </c>
      <c r="F335" s="37" t="s">
        <v>744</v>
      </c>
      <c r="G335" s="37" t="s">
        <v>744</v>
      </c>
    </row>
    <row r="336" spans="1:7" hidden="1" outlineLevel="1">
      <c r="A336" s="6" t="s">
        <v>950</v>
      </c>
      <c r="B336" s="40" t="s">
        <v>817</v>
      </c>
      <c r="F336" s="37" t="s">
        <v>744</v>
      </c>
      <c r="G336" s="37" t="s">
        <v>744</v>
      </c>
    </row>
    <row r="337" spans="1:7" hidden="1" outlineLevel="1">
      <c r="A337" s="6" t="s">
        <v>951</v>
      </c>
      <c r="B337" s="40"/>
      <c r="F337" s="37"/>
      <c r="G337" s="37"/>
    </row>
    <row r="338" spans="1:7" hidden="1" outlineLevel="1">
      <c r="A338" s="6" t="s">
        <v>952</v>
      </c>
      <c r="B338" s="40"/>
      <c r="F338" s="37"/>
      <c r="G338" s="37"/>
    </row>
    <row r="339" spans="1:7" hidden="1" outlineLevel="1">
      <c r="A339" s="6" t="s">
        <v>953</v>
      </c>
      <c r="B339" s="40"/>
      <c r="F339" s="37"/>
      <c r="G339" s="34"/>
    </row>
    <row r="340" spans="1:7" ht="15" customHeight="1" collapsed="1">
      <c r="A340" s="27"/>
      <c r="B340" s="28" t="s">
        <v>954</v>
      </c>
      <c r="C340" s="27" t="s">
        <v>955</v>
      </c>
      <c r="D340" s="27"/>
      <c r="E340" s="27"/>
      <c r="F340" s="27"/>
      <c r="G340" s="30"/>
    </row>
    <row r="341" spans="1:7">
      <c r="A341" s="6" t="s">
        <v>956</v>
      </c>
      <c r="B341" s="25" t="s">
        <v>957</v>
      </c>
      <c r="C341" s="6" t="s">
        <v>252</v>
      </c>
      <c r="G341" s="6"/>
    </row>
    <row r="342" spans="1:7">
      <c r="A342" s="6" t="s">
        <v>958</v>
      </c>
      <c r="B342" s="25" t="s">
        <v>959</v>
      </c>
      <c r="C342" s="6" t="s">
        <v>252</v>
      </c>
      <c r="G342" s="6"/>
    </row>
    <row r="343" spans="1:7">
      <c r="A343" s="6" t="s">
        <v>960</v>
      </c>
      <c r="B343" s="25" t="s">
        <v>961</v>
      </c>
      <c r="C343" s="6" t="s">
        <v>252</v>
      </c>
      <c r="G343" s="6"/>
    </row>
    <row r="344" spans="1:7">
      <c r="A344" s="6" t="s">
        <v>962</v>
      </c>
      <c r="B344" s="25" t="s">
        <v>963</v>
      </c>
      <c r="C344" s="6" t="s">
        <v>252</v>
      </c>
      <c r="G344" s="6"/>
    </row>
    <row r="345" spans="1:7">
      <c r="A345" s="6" t="s">
        <v>964</v>
      </c>
      <c r="B345" s="25" t="s">
        <v>965</v>
      </c>
      <c r="C345" s="6" t="s">
        <v>252</v>
      </c>
      <c r="G345" s="6"/>
    </row>
    <row r="346" spans="1:7">
      <c r="A346" s="6" t="s">
        <v>966</v>
      </c>
      <c r="B346" s="25" t="s">
        <v>967</v>
      </c>
      <c r="C346" s="6" t="s">
        <v>252</v>
      </c>
      <c r="G346" s="6"/>
    </row>
    <row r="347" spans="1:7">
      <c r="A347" s="6" t="s">
        <v>968</v>
      </c>
      <c r="B347" s="25" t="s">
        <v>969</v>
      </c>
      <c r="C347" s="6" t="s">
        <v>252</v>
      </c>
      <c r="G347" s="6"/>
    </row>
    <row r="348" spans="1:7">
      <c r="A348" s="6" t="s">
        <v>970</v>
      </c>
      <c r="B348" s="25" t="s">
        <v>971</v>
      </c>
      <c r="C348" s="6" t="s">
        <v>252</v>
      </c>
      <c r="G348" s="6"/>
    </row>
    <row r="349" spans="1:7">
      <c r="A349" s="6" t="s">
        <v>972</v>
      </c>
      <c r="B349" s="25" t="s">
        <v>973</v>
      </c>
      <c r="C349" s="6" t="s">
        <v>252</v>
      </c>
      <c r="G349" s="6"/>
    </row>
    <row r="350" spans="1:7">
      <c r="A350" s="6" t="s">
        <v>974</v>
      </c>
      <c r="B350" s="25" t="s">
        <v>4</v>
      </c>
      <c r="C350" s="6" t="s">
        <v>252</v>
      </c>
      <c r="G350" s="6"/>
    </row>
    <row r="351" spans="1:7" hidden="1" outlineLevel="1">
      <c r="A351" s="6" t="s">
        <v>975</v>
      </c>
      <c r="B351" s="40" t="s">
        <v>976</v>
      </c>
      <c r="G351" s="6"/>
    </row>
    <row r="352" spans="1:7" hidden="1" outlineLevel="1">
      <c r="A352" s="6" t="s">
        <v>977</v>
      </c>
      <c r="B352" s="40" t="s">
        <v>94</v>
      </c>
      <c r="G352" s="6"/>
    </row>
    <row r="353" spans="1:7" hidden="1" outlineLevel="1">
      <c r="A353" s="6" t="s">
        <v>978</v>
      </c>
      <c r="B353" s="40" t="s">
        <v>94</v>
      </c>
      <c r="G353" s="6"/>
    </row>
    <row r="354" spans="1:7" hidden="1" outlineLevel="1">
      <c r="A354" s="6" t="s">
        <v>979</v>
      </c>
      <c r="B354" s="40" t="s">
        <v>94</v>
      </c>
      <c r="G354" s="6"/>
    </row>
    <row r="355" spans="1:7" hidden="1" outlineLevel="1">
      <c r="A355" s="6" t="s">
        <v>980</v>
      </c>
      <c r="B355" s="40" t="s">
        <v>94</v>
      </c>
      <c r="G355" s="6"/>
    </row>
    <row r="356" spans="1:7" hidden="1" outlineLevel="1">
      <c r="A356" s="6" t="s">
        <v>981</v>
      </c>
      <c r="B356" s="40" t="s">
        <v>94</v>
      </c>
      <c r="G356" s="6"/>
    </row>
    <row r="357" spans="1:7" hidden="1" outlineLevel="1">
      <c r="A357" s="6" t="s">
        <v>982</v>
      </c>
      <c r="B357" s="40" t="s">
        <v>94</v>
      </c>
      <c r="G357" s="6"/>
    </row>
    <row r="358" spans="1:7" hidden="1" outlineLevel="1">
      <c r="A358" s="6" t="s">
        <v>983</v>
      </c>
      <c r="B358" s="40" t="s">
        <v>94</v>
      </c>
      <c r="G358" s="6"/>
    </row>
    <row r="359" spans="1:7" hidden="1" outlineLevel="1">
      <c r="A359" s="6" t="s">
        <v>984</v>
      </c>
      <c r="B359" s="40" t="s">
        <v>94</v>
      </c>
      <c r="G359" s="6"/>
    </row>
    <row r="360" spans="1:7" hidden="1" outlineLevel="1">
      <c r="A360" s="6" t="s">
        <v>985</v>
      </c>
      <c r="B360" s="40" t="s">
        <v>94</v>
      </c>
      <c r="G360" s="6"/>
    </row>
    <row r="361" spans="1:7" hidden="1" outlineLevel="1">
      <c r="A361" s="6" t="s">
        <v>986</v>
      </c>
      <c r="B361" s="40" t="s">
        <v>94</v>
      </c>
      <c r="G361" s="6"/>
    </row>
    <row r="362" spans="1:7" hidden="1" outlineLevel="1">
      <c r="A362" s="6" t="s">
        <v>987</v>
      </c>
      <c r="B362" s="40" t="s">
        <v>94</v>
      </c>
    </row>
    <row r="363" spans="1:7" hidden="1" outlineLevel="1">
      <c r="A363" s="6" t="s">
        <v>988</v>
      </c>
      <c r="B363" s="40" t="s">
        <v>94</v>
      </c>
    </row>
    <row r="364" spans="1:7" hidden="1" outlineLevel="1">
      <c r="A364" s="6" t="s">
        <v>989</v>
      </c>
      <c r="B364" s="40" t="s">
        <v>94</v>
      </c>
    </row>
    <row r="365" spans="1:7" hidden="1" outlineLevel="1">
      <c r="A365" s="6" t="s">
        <v>990</v>
      </c>
      <c r="B365" s="40" t="s">
        <v>94</v>
      </c>
    </row>
    <row r="366" spans="1:7" hidden="1" outlineLevel="1">
      <c r="A366" s="6" t="s">
        <v>991</v>
      </c>
      <c r="B366" s="40" t="s">
        <v>94</v>
      </c>
    </row>
    <row r="367" spans="1:7" hidden="1" outlineLevel="1">
      <c r="A367" s="6" t="s">
        <v>992</v>
      </c>
      <c r="B367" s="40" t="s">
        <v>94</v>
      </c>
    </row>
    <row r="368" spans="1:7" collapsed="1"/>
  </sheetData>
  <hyperlinks>
    <hyperlink ref="B6" location="'B1. HTT Mortgage Assets'!B10" display="7. Mortgage Assets" xr:uid="{2BABADEF-3ED4-4869-9E4A-0FEDBED3C5F2}"/>
    <hyperlink ref="B7" location="'B1. HTT Mortgage Assets'!B166" display="7.A Residential Cover Pool" xr:uid="{39BFDA2B-2B60-40B3-8016-79813C9DD417}"/>
    <hyperlink ref="B8" location="'B1. HTT Mortgage Assets'!B266" display="7.B Commercial Cover Pool" xr:uid="{C1E868BD-26CB-4A40-B052-A17262739305}"/>
    <hyperlink ref="B130" location="'2. Harmonised Glossary'!A9" display="Breakdown by Interest Rate" xr:uid="{AF5C7BA5-6402-4E88-9F93-009F60D8EDD6}"/>
    <hyperlink ref="B160" location="'2. Harmonised Glossary'!A14" display="Non-Performing Loans (NPLs)" xr:uid="{6C459710-B563-4F1F-A5B4-B19CE361C50E}"/>
    <hyperlink ref="B11" location="'2. Harmonised Glossary'!A12" display="Property Type Information" xr:uid="{ADC0CC60-8591-40CE-A54C-4327209D4A2E}"/>
    <hyperlink ref="B196" location="'2. Harmonised Glossary'!A288" display="Loan to Value (LTV) Information - Un-indexed" xr:uid="{D3F8D9E4-60AB-48C2-883A-05A89F6C571F}"/>
    <hyperlink ref="B218" location="'2. Harmonised Glossary'!A11" display="Loan to Value (LTV) Information - Indexed" xr:uid="{F76D1FC6-6A59-415E-A447-323B57EE4FD8}"/>
    <hyperlink ref="B296" location="'2. Harmonised Glossary'!A11" display="Loan to Value (LTV) Information - Un-indexed" xr:uid="{05A2EE9D-66FF-48A4-9D70-5B84D01F2372}"/>
    <hyperlink ref="B318" location="'2. Harmonised Glossary'!A11" display="Loan to Value (LTV) Information - Indexed" xr:uid="{61385E60-D046-417C-8937-275FE6566097}"/>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83"/>
  <sheetViews>
    <sheetView topLeftCell="A16" workbookViewId="0">
      <selection activeCell="C43" sqref="C43"/>
    </sheetView>
  </sheetViews>
  <sheetFormatPr defaultColWidth="11.42578125" defaultRowHeight="15" outlineLevelRow="1"/>
  <cols>
    <col min="1" max="1" width="16.28515625" customWidth="1"/>
    <col min="2" max="2" width="89.85546875" style="6" bestFit="1" customWidth="1"/>
    <col min="3" max="3" width="134.7109375" style="80" customWidth="1"/>
    <col min="4" max="13" width="11.42578125" style="80"/>
  </cols>
  <sheetData>
    <row r="1" spans="1:3" ht="31.5">
      <c r="A1" s="3" t="s">
        <v>1079</v>
      </c>
      <c r="B1" s="3"/>
      <c r="C1" s="4"/>
    </row>
    <row r="2" spans="1:3">
      <c r="B2" s="4"/>
      <c r="C2" s="4"/>
    </row>
    <row r="3" spans="1:3">
      <c r="A3" s="81" t="s">
        <v>1080</v>
      </c>
      <c r="B3" s="82"/>
      <c r="C3" s="4"/>
    </row>
    <row r="4" spans="1:3">
      <c r="C4" s="4"/>
    </row>
    <row r="5" spans="1:3" ht="37.5">
      <c r="A5" s="18" t="s">
        <v>18</v>
      </c>
      <c r="B5" s="18" t="s">
        <v>1081</v>
      </c>
      <c r="C5" s="83" t="s">
        <v>1082</v>
      </c>
    </row>
    <row r="6" spans="1:3">
      <c r="A6" s="84" t="s">
        <v>1083</v>
      </c>
      <c r="B6" s="21" t="s">
        <v>1084</v>
      </c>
      <c r="C6" s="6" t="s">
        <v>1085</v>
      </c>
    </row>
    <row r="7" spans="1:3" ht="60">
      <c r="A7" s="84" t="s">
        <v>1086</v>
      </c>
      <c r="B7" s="21" t="s">
        <v>1087</v>
      </c>
      <c r="C7" s="6" t="s">
        <v>1088</v>
      </c>
    </row>
    <row r="8" spans="1:3">
      <c r="A8" s="84" t="s">
        <v>1089</v>
      </c>
      <c r="B8" s="21" t="s">
        <v>1090</v>
      </c>
      <c r="C8" s="6" t="s">
        <v>1091</v>
      </c>
    </row>
    <row r="9" spans="1:3" ht="30">
      <c r="A9" s="84" t="s">
        <v>1092</v>
      </c>
      <c r="B9" s="21" t="s">
        <v>1093</v>
      </c>
      <c r="C9" s="6" t="s">
        <v>1094</v>
      </c>
    </row>
    <row r="10" spans="1:3" ht="44.25" customHeight="1">
      <c r="A10" s="84" t="s">
        <v>1095</v>
      </c>
      <c r="B10" s="21" t="s">
        <v>1096</v>
      </c>
      <c r="C10" s="6" t="s">
        <v>1097</v>
      </c>
    </row>
    <row r="11" spans="1:3" ht="54.75" customHeight="1">
      <c r="A11" s="84" t="s">
        <v>1098</v>
      </c>
      <c r="B11" s="21" t="s">
        <v>1099</v>
      </c>
      <c r="C11" s="6" t="s">
        <v>1100</v>
      </c>
    </row>
    <row r="12" spans="1:3" ht="45">
      <c r="A12" s="84" t="s">
        <v>1101</v>
      </c>
      <c r="B12" s="21" t="s">
        <v>1102</v>
      </c>
      <c r="C12" s="6" t="s">
        <v>1103</v>
      </c>
    </row>
    <row r="13" spans="1:3" ht="69" customHeight="1">
      <c r="A13" s="84" t="s">
        <v>1104</v>
      </c>
      <c r="B13" s="21" t="s">
        <v>1105</v>
      </c>
      <c r="C13" s="6" t="s">
        <v>1106</v>
      </c>
    </row>
    <row r="14" spans="1:3" ht="60">
      <c r="A14" s="84" t="s">
        <v>1107</v>
      </c>
      <c r="B14" s="21" t="s">
        <v>1108</v>
      </c>
      <c r="C14" s="6" t="s">
        <v>1109</v>
      </c>
    </row>
    <row r="15" spans="1:3">
      <c r="A15" s="84" t="s">
        <v>1110</v>
      </c>
      <c r="B15" s="21" t="s">
        <v>1111</v>
      </c>
      <c r="C15" s="6" t="s">
        <v>1112</v>
      </c>
    </row>
    <row r="16" spans="1:3" ht="30">
      <c r="A16" s="84" t="s">
        <v>1113</v>
      </c>
      <c r="B16" s="26" t="s">
        <v>1114</v>
      </c>
      <c r="C16" s="6" t="s">
        <v>252</v>
      </c>
    </row>
    <row r="17" spans="1:3" ht="30" customHeight="1">
      <c r="A17" s="84" t="s">
        <v>1115</v>
      </c>
      <c r="B17" s="26" t="s">
        <v>1116</v>
      </c>
      <c r="C17" s="85" t="s">
        <v>1117</v>
      </c>
    </row>
    <row r="18" spans="1:3">
      <c r="A18" s="84" t="s">
        <v>1118</v>
      </c>
      <c r="B18" s="26" t="s">
        <v>1119</v>
      </c>
      <c r="C18" s="6" t="s">
        <v>1120</v>
      </c>
    </row>
    <row r="19" spans="1:3" hidden="1" outlineLevel="1">
      <c r="A19" s="84" t="s">
        <v>1121</v>
      </c>
      <c r="B19" s="26" t="s">
        <v>1122</v>
      </c>
      <c r="C19" s="6"/>
    </row>
    <row r="20" spans="1:3" hidden="1" outlineLevel="1">
      <c r="A20" s="84" t="s">
        <v>1123</v>
      </c>
      <c r="B20" s="68"/>
      <c r="C20" s="6"/>
    </row>
    <row r="21" spans="1:3" hidden="1" outlineLevel="1">
      <c r="A21" s="84" t="s">
        <v>1124</v>
      </c>
      <c r="B21" s="68"/>
      <c r="C21" s="6"/>
    </row>
    <row r="22" spans="1:3" hidden="1" outlineLevel="1">
      <c r="A22" s="84" t="s">
        <v>1125</v>
      </c>
      <c r="B22" s="68"/>
      <c r="C22" s="6"/>
    </row>
    <row r="23" spans="1:3" hidden="1" outlineLevel="1">
      <c r="A23" s="84" t="s">
        <v>1126</v>
      </c>
      <c r="B23" s="68"/>
      <c r="C23" s="6"/>
    </row>
    <row r="24" spans="1:3" ht="18.75" collapsed="1">
      <c r="A24" s="18"/>
      <c r="B24" s="18" t="s">
        <v>1127</v>
      </c>
      <c r="C24" s="83" t="s">
        <v>1128</v>
      </c>
    </row>
    <row r="25" spans="1:3">
      <c r="A25" s="84" t="s">
        <v>1129</v>
      </c>
      <c r="B25" s="26" t="s">
        <v>1130</v>
      </c>
      <c r="C25" s="6" t="s">
        <v>107</v>
      </c>
    </row>
    <row r="26" spans="1:3">
      <c r="A26" s="84" t="s">
        <v>1131</v>
      </c>
      <c r="B26" s="26" t="s">
        <v>1132</v>
      </c>
      <c r="C26" s="6" t="s">
        <v>339</v>
      </c>
    </row>
    <row r="27" spans="1:3">
      <c r="A27" s="84" t="s">
        <v>1133</v>
      </c>
      <c r="B27" s="26" t="s">
        <v>1134</v>
      </c>
      <c r="C27" s="6" t="s">
        <v>1135</v>
      </c>
    </row>
    <row r="28" spans="1:3" hidden="1" outlineLevel="1">
      <c r="A28" s="84" t="s">
        <v>1129</v>
      </c>
      <c r="B28" s="25"/>
      <c r="C28" s="6"/>
    </row>
    <row r="29" spans="1:3" hidden="1" outlineLevel="1">
      <c r="A29" s="84" t="s">
        <v>1136</v>
      </c>
      <c r="B29" s="25"/>
      <c r="C29" s="6"/>
    </row>
    <row r="30" spans="1:3" hidden="1" outlineLevel="1">
      <c r="A30" s="84" t="s">
        <v>1137</v>
      </c>
      <c r="B30" s="26"/>
      <c r="C30" s="6"/>
    </row>
    <row r="31" spans="1:3" ht="18.75" collapsed="1">
      <c r="A31" s="18"/>
      <c r="B31" s="18" t="s">
        <v>1138</v>
      </c>
      <c r="C31" s="83" t="s">
        <v>1082</v>
      </c>
    </row>
    <row r="32" spans="1:3">
      <c r="A32" s="84" t="s">
        <v>1139</v>
      </c>
      <c r="B32" s="21" t="s">
        <v>1140</v>
      </c>
      <c r="C32" s="6"/>
    </row>
    <row r="33" spans="1:3" ht="75">
      <c r="A33" s="84" t="s">
        <v>1141</v>
      </c>
      <c r="B33" s="21" t="s">
        <v>1142</v>
      </c>
      <c r="C33" s="6" t="s">
        <v>1143</v>
      </c>
    </row>
    <row r="34" spans="1:3" ht="30">
      <c r="A34" s="84" t="s">
        <v>1144</v>
      </c>
      <c r="B34" s="21" t="s">
        <v>1145</v>
      </c>
      <c r="C34" s="6" t="s">
        <v>1146</v>
      </c>
    </row>
    <row r="35" spans="1:3">
      <c r="A35" s="84" t="s">
        <v>1147</v>
      </c>
      <c r="B35" s="21" t="s">
        <v>1148</v>
      </c>
      <c r="C35" s="6" t="s">
        <v>1149</v>
      </c>
    </row>
    <row r="36" spans="1:3" ht="30">
      <c r="A36" s="84" t="s">
        <v>1150</v>
      </c>
      <c r="B36" s="21" t="s">
        <v>1151</v>
      </c>
      <c r="C36" s="6" t="s">
        <v>1152</v>
      </c>
    </row>
    <row r="37" spans="1:3">
      <c r="A37" s="84" t="s">
        <v>1153</v>
      </c>
      <c r="B37" s="21" t="s">
        <v>996</v>
      </c>
      <c r="C37" s="6" t="s">
        <v>1154</v>
      </c>
    </row>
    <row r="38" spans="1:3">
      <c r="B38" s="25"/>
    </row>
    <row r="39" spans="1:3" ht="45">
      <c r="A39" s="6" t="s">
        <v>56</v>
      </c>
      <c r="B39" s="26" t="s">
        <v>1155</v>
      </c>
      <c r="C39" s="6" t="s">
        <v>1156</v>
      </c>
    </row>
    <row r="40" spans="1:3" ht="45">
      <c r="A40" s="6" t="s">
        <v>89</v>
      </c>
      <c r="B40" s="26" t="s">
        <v>1157</v>
      </c>
      <c r="C40" s="6" t="s">
        <v>1158</v>
      </c>
    </row>
    <row r="41" spans="1:3">
      <c r="A41" s="6" t="s">
        <v>70</v>
      </c>
      <c r="B41" s="25" t="s">
        <v>1415</v>
      </c>
      <c r="C41" s="6" t="s">
        <v>1416</v>
      </c>
    </row>
    <row r="42" spans="1:3">
      <c r="A42" s="6" t="s">
        <v>83</v>
      </c>
      <c r="B42" s="25" t="s">
        <v>84</v>
      </c>
      <c r="C42" s="6" t="s">
        <v>1417</v>
      </c>
    </row>
    <row r="43" spans="1:3">
      <c r="B43" s="25"/>
    </row>
    <row r="44" spans="1:3">
      <c r="B44" s="25"/>
    </row>
    <row r="45" spans="1:3">
      <c r="B45" s="25"/>
    </row>
    <row r="46" spans="1:3">
      <c r="B46" s="25"/>
    </row>
    <row r="47" spans="1:3">
      <c r="B47" s="25"/>
    </row>
    <row r="48" spans="1:3">
      <c r="B48" s="25"/>
    </row>
    <row r="49" spans="2:2">
      <c r="B49" s="25"/>
    </row>
    <row r="50" spans="2:2">
      <c r="B50" s="25"/>
    </row>
    <row r="51" spans="2:2">
      <c r="B51" s="25"/>
    </row>
    <row r="52" spans="2:2">
      <c r="B52" s="25"/>
    </row>
    <row r="53" spans="2:2">
      <c r="B53" s="25"/>
    </row>
    <row r="54" spans="2:2">
      <c r="B54" s="25"/>
    </row>
    <row r="55" spans="2:2">
      <c r="B55" s="25"/>
    </row>
    <row r="56" spans="2:2">
      <c r="B56" s="25"/>
    </row>
    <row r="57" spans="2:2">
      <c r="B57" s="25"/>
    </row>
    <row r="58" spans="2:2">
      <c r="B58" s="25"/>
    </row>
    <row r="59" spans="2:2">
      <c r="B59" s="25"/>
    </row>
    <row r="60" spans="2:2">
      <c r="B60" s="25"/>
    </row>
    <row r="61" spans="2:2">
      <c r="B61" s="25"/>
    </row>
    <row r="62" spans="2:2">
      <c r="B62" s="25"/>
    </row>
    <row r="63" spans="2:2">
      <c r="B63" s="25"/>
    </row>
    <row r="64" spans="2:2">
      <c r="B64" s="25"/>
    </row>
    <row r="65" spans="2:2">
      <c r="B65" s="25"/>
    </row>
    <row r="66" spans="2:2">
      <c r="B66" s="25"/>
    </row>
    <row r="67" spans="2:2">
      <c r="B67" s="25"/>
    </row>
    <row r="68" spans="2:2">
      <c r="B68" s="25"/>
    </row>
    <row r="69" spans="2:2">
      <c r="B69" s="25"/>
    </row>
    <row r="70" spans="2:2">
      <c r="B70" s="25"/>
    </row>
    <row r="71" spans="2:2">
      <c r="B71" s="25"/>
    </row>
    <row r="72" spans="2:2">
      <c r="B72" s="25"/>
    </row>
    <row r="73" spans="2:2">
      <c r="B73" s="25"/>
    </row>
    <row r="74" spans="2:2">
      <c r="B74" s="25"/>
    </row>
    <row r="75" spans="2:2">
      <c r="B75" s="25"/>
    </row>
    <row r="76" spans="2:2">
      <c r="B76" s="25"/>
    </row>
    <row r="77" spans="2:2">
      <c r="B77" s="25"/>
    </row>
    <row r="78" spans="2:2">
      <c r="B78" s="25"/>
    </row>
    <row r="79" spans="2:2">
      <c r="B79" s="25"/>
    </row>
    <row r="80" spans="2:2">
      <c r="B80" s="25"/>
    </row>
    <row r="81" spans="2:2">
      <c r="B81" s="25"/>
    </row>
    <row r="82" spans="2:2">
      <c r="B82" s="25"/>
    </row>
    <row r="83" spans="2:2">
      <c r="B83" s="4"/>
    </row>
    <row r="84" spans="2:2">
      <c r="B84" s="4"/>
    </row>
    <row r="85" spans="2:2">
      <c r="B85" s="4"/>
    </row>
    <row r="86" spans="2:2">
      <c r="B86" s="4"/>
    </row>
    <row r="87" spans="2:2">
      <c r="B87" s="4"/>
    </row>
    <row r="88" spans="2:2">
      <c r="B88" s="4"/>
    </row>
    <row r="89" spans="2:2">
      <c r="B89" s="4"/>
    </row>
    <row r="90" spans="2:2">
      <c r="B90" s="4"/>
    </row>
    <row r="91" spans="2:2">
      <c r="B91" s="4"/>
    </row>
    <row r="92" spans="2:2">
      <c r="B92" s="4"/>
    </row>
    <row r="93" spans="2:2">
      <c r="B93" s="25"/>
    </row>
    <row r="94" spans="2:2">
      <c r="B94" s="25"/>
    </row>
    <row r="95" spans="2:2">
      <c r="B95" s="25"/>
    </row>
    <row r="96" spans="2:2">
      <c r="B96" s="25"/>
    </row>
    <row r="97" spans="2:2">
      <c r="B97" s="25"/>
    </row>
    <row r="98" spans="2:2">
      <c r="B98" s="25"/>
    </row>
    <row r="99" spans="2:2">
      <c r="B99" s="25"/>
    </row>
    <row r="100" spans="2:2">
      <c r="B100" s="25"/>
    </row>
    <row r="101" spans="2:2">
      <c r="B101" s="46"/>
    </row>
    <row r="102" spans="2:2">
      <c r="B102" s="25"/>
    </row>
    <row r="103" spans="2:2">
      <c r="B103" s="25"/>
    </row>
    <row r="104" spans="2:2">
      <c r="B104" s="25"/>
    </row>
    <row r="105" spans="2:2">
      <c r="B105" s="25"/>
    </row>
    <row r="106" spans="2:2">
      <c r="B106" s="25"/>
    </row>
    <row r="107" spans="2:2">
      <c r="B107" s="25"/>
    </row>
    <row r="108" spans="2:2">
      <c r="B108" s="25"/>
    </row>
    <row r="109" spans="2:2">
      <c r="B109" s="25"/>
    </row>
    <row r="110" spans="2:2">
      <c r="B110" s="25"/>
    </row>
    <row r="111" spans="2:2">
      <c r="B111" s="25"/>
    </row>
    <row r="112" spans="2:2">
      <c r="B112" s="25"/>
    </row>
    <row r="113" spans="2:2">
      <c r="B113" s="25"/>
    </row>
    <row r="114" spans="2:2">
      <c r="B114" s="25"/>
    </row>
    <row r="115" spans="2:2">
      <c r="B115" s="25"/>
    </row>
    <row r="116" spans="2:2">
      <c r="B116" s="25"/>
    </row>
    <row r="117" spans="2:2">
      <c r="B117" s="25"/>
    </row>
    <row r="118" spans="2:2">
      <c r="B118" s="25"/>
    </row>
    <row r="120" spans="2:2">
      <c r="B120" s="25"/>
    </row>
    <row r="121" spans="2:2">
      <c r="B121" s="25"/>
    </row>
    <row r="122" spans="2:2">
      <c r="B122" s="25"/>
    </row>
    <row r="127" spans="2:2">
      <c r="B127" s="12"/>
    </row>
    <row r="128" spans="2:2">
      <c r="B128" s="86"/>
    </row>
    <row r="134" spans="2:2">
      <c r="B134" s="26"/>
    </row>
    <row r="135" spans="2:2">
      <c r="B135" s="25"/>
    </row>
    <row r="137" spans="2:2">
      <c r="B137" s="25"/>
    </row>
    <row r="138" spans="2:2">
      <c r="B138" s="25"/>
    </row>
    <row r="139" spans="2:2">
      <c r="B139" s="25"/>
    </row>
    <row r="140" spans="2:2">
      <c r="B140" s="25"/>
    </row>
    <row r="141" spans="2:2">
      <c r="B141" s="25"/>
    </row>
    <row r="142" spans="2:2">
      <c r="B142" s="25"/>
    </row>
    <row r="143" spans="2:2">
      <c r="B143" s="25"/>
    </row>
    <row r="144" spans="2:2">
      <c r="B144" s="25"/>
    </row>
    <row r="145" spans="2:2">
      <c r="B145" s="25"/>
    </row>
    <row r="146" spans="2:2">
      <c r="B146" s="25"/>
    </row>
    <row r="147" spans="2:2">
      <c r="B147" s="25"/>
    </row>
    <row r="148" spans="2:2">
      <c r="B148" s="25"/>
    </row>
    <row r="245" spans="2:2">
      <c r="B245" s="21"/>
    </row>
    <row r="246" spans="2:2">
      <c r="B246" s="25"/>
    </row>
    <row r="247" spans="2:2">
      <c r="B247" s="25"/>
    </row>
    <row r="250" spans="2:2">
      <c r="B250" s="25"/>
    </row>
    <row r="266" spans="2:2">
      <c r="B266" s="21"/>
    </row>
    <row r="296" spans="2:2">
      <c r="B296" s="12"/>
    </row>
    <row r="297" spans="2:2">
      <c r="B297" s="25"/>
    </row>
    <row r="299" spans="2:2">
      <c r="B299" s="25"/>
    </row>
    <row r="300" spans="2:2">
      <c r="B300" s="25"/>
    </row>
    <row r="301" spans="2:2">
      <c r="B301" s="25"/>
    </row>
    <row r="302" spans="2:2">
      <c r="B302" s="25"/>
    </row>
    <row r="303" spans="2:2">
      <c r="B303" s="25"/>
    </row>
    <row r="304" spans="2:2">
      <c r="B304" s="25"/>
    </row>
    <row r="305" spans="2:2">
      <c r="B305" s="25"/>
    </row>
    <row r="306" spans="2:2">
      <c r="B306" s="25"/>
    </row>
    <row r="307" spans="2:2">
      <c r="B307" s="25"/>
    </row>
    <row r="308" spans="2:2">
      <c r="B308" s="25"/>
    </row>
    <row r="309" spans="2:2">
      <c r="B309" s="25"/>
    </row>
    <row r="310" spans="2:2">
      <c r="B310" s="25"/>
    </row>
    <row r="322" spans="2:2">
      <c r="B322" s="25"/>
    </row>
    <row r="323" spans="2:2">
      <c r="B323" s="25"/>
    </row>
    <row r="324" spans="2:2">
      <c r="B324" s="25"/>
    </row>
    <row r="325" spans="2:2">
      <c r="B325" s="25"/>
    </row>
    <row r="326" spans="2:2">
      <c r="B326" s="25"/>
    </row>
    <row r="327" spans="2:2">
      <c r="B327" s="25"/>
    </row>
    <row r="328" spans="2:2">
      <c r="B328" s="25"/>
    </row>
    <row r="329" spans="2:2">
      <c r="B329" s="25"/>
    </row>
    <row r="330" spans="2:2">
      <c r="B330" s="25"/>
    </row>
    <row r="332" spans="2:2">
      <c r="B332" s="25"/>
    </row>
    <row r="333" spans="2:2">
      <c r="B333" s="25"/>
    </row>
    <row r="334" spans="2:2">
      <c r="B334" s="25"/>
    </row>
    <row r="335" spans="2:2">
      <c r="B335" s="25"/>
    </row>
    <row r="336" spans="2:2">
      <c r="B336" s="25"/>
    </row>
    <row r="338" spans="2:2">
      <c r="B338" s="25"/>
    </row>
    <row r="341" spans="2:2">
      <c r="B341" s="25"/>
    </row>
    <row r="344" spans="2:2">
      <c r="B344" s="25"/>
    </row>
    <row r="345" spans="2:2">
      <c r="B345" s="25"/>
    </row>
    <row r="346" spans="2:2">
      <c r="B346" s="25"/>
    </row>
    <row r="347" spans="2:2">
      <c r="B347" s="25"/>
    </row>
    <row r="348" spans="2:2">
      <c r="B348" s="25"/>
    </row>
    <row r="349" spans="2:2">
      <c r="B349" s="25"/>
    </row>
    <row r="350" spans="2:2">
      <c r="B350" s="25"/>
    </row>
    <row r="351" spans="2:2">
      <c r="B351" s="25"/>
    </row>
    <row r="352" spans="2:2">
      <c r="B352" s="25"/>
    </row>
    <row r="353" spans="2:2">
      <c r="B353" s="25"/>
    </row>
    <row r="354" spans="2:2">
      <c r="B354" s="25"/>
    </row>
    <row r="355" spans="2:2">
      <c r="B355" s="25"/>
    </row>
    <row r="356" spans="2:2">
      <c r="B356" s="25"/>
    </row>
    <row r="357" spans="2:2">
      <c r="B357" s="25"/>
    </row>
    <row r="358" spans="2:2">
      <c r="B358" s="25"/>
    </row>
    <row r="359" spans="2:2">
      <c r="B359" s="25"/>
    </row>
    <row r="360" spans="2:2">
      <c r="B360" s="25"/>
    </row>
    <row r="361" spans="2:2">
      <c r="B361" s="25"/>
    </row>
    <row r="362" spans="2:2">
      <c r="B362" s="25"/>
    </row>
    <row r="366" spans="2:2">
      <c r="B366" s="12"/>
    </row>
    <row r="383" spans="2:2">
      <c r="B383" s="8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ColWidth="9.140625"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1:W37"/>
  <sheetViews>
    <sheetView workbookViewId="0">
      <selection activeCell="D32" sqref="D32"/>
    </sheetView>
  </sheetViews>
  <sheetFormatPr defaultColWidth="9.140625" defaultRowHeight="15"/>
  <cols>
    <col min="4" max="4" width="63.140625" customWidth="1"/>
    <col min="10" max="10" width="12" bestFit="1" customWidth="1"/>
    <col min="11" max="11" width="17.28515625" bestFit="1" customWidth="1"/>
    <col min="13" max="13" width="10" bestFit="1" customWidth="1"/>
    <col min="17" max="17" width="16.28515625" bestFit="1" customWidth="1"/>
    <col min="18" max="18" width="18" bestFit="1" customWidth="1"/>
    <col min="19" max="20" width="19.85546875" bestFit="1" customWidth="1"/>
    <col min="21" max="22" width="20.85546875" bestFit="1" customWidth="1"/>
  </cols>
  <sheetData>
    <row r="1" spans="3:23" ht="15.75" thickBot="1"/>
    <row r="2" spans="3:23" ht="36.75" thickTop="1">
      <c r="C2" s="88"/>
      <c r="D2" s="227" t="s">
        <v>1159</v>
      </c>
      <c r="E2" s="227"/>
      <c r="F2" s="227"/>
      <c r="G2" s="227"/>
      <c r="H2" s="227"/>
      <c r="I2" s="227"/>
      <c r="J2" s="227"/>
      <c r="K2" s="227"/>
      <c r="L2" s="227"/>
      <c r="M2" s="227"/>
      <c r="N2" s="89"/>
    </row>
    <row r="3" spans="3:23">
      <c r="C3" s="90"/>
      <c r="D3" s="91"/>
      <c r="E3" s="91"/>
      <c r="F3" s="91"/>
      <c r="G3" s="91"/>
      <c r="H3" s="91"/>
      <c r="I3" s="91"/>
      <c r="J3" s="91"/>
      <c r="K3" s="91"/>
      <c r="L3" s="91"/>
      <c r="M3" s="91"/>
      <c r="N3" s="92"/>
    </row>
    <row r="4" spans="3:23" ht="26.25">
      <c r="C4" s="90"/>
      <c r="D4" s="228" t="s">
        <v>1160</v>
      </c>
      <c r="E4" s="228"/>
      <c r="F4" s="228"/>
      <c r="G4" s="228"/>
      <c r="H4" s="228"/>
      <c r="I4" s="228"/>
      <c r="J4" s="228"/>
      <c r="K4" s="228"/>
      <c r="L4" s="228"/>
      <c r="M4" s="228"/>
      <c r="N4" s="92"/>
    </row>
    <row r="5" spans="3:23" ht="15.75" thickBot="1">
      <c r="C5" s="90"/>
      <c r="D5" s="93"/>
      <c r="E5" s="93"/>
      <c r="F5" s="93"/>
      <c r="G5" s="93"/>
      <c r="H5" s="93"/>
      <c r="I5" s="93"/>
      <c r="J5" s="93"/>
      <c r="K5" s="93"/>
      <c r="L5" s="93"/>
      <c r="M5" s="94"/>
      <c r="N5" s="92"/>
    </row>
    <row r="6" spans="3:23" ht="15.75" thickTop="1">
      <c r="C6" s="90"/>
      <c r="D6" s="78"/>
      <c r="E6" s="78"/>
      <c r="F6" s="78"/>
      <c r="G6" s="78"/>
      <c r="H6" s="78"/>
      <c r="I6" s="78"/>
      <c r="J6" s="78"/>
      <c r="K6" s="78"/>
      <c r="L6" s="78"/>
      <c r="M6" s="95"/>
      <c r="N6" s="92"/>
    </row>
    <row r="7" spans="3:23">
      <c r="C7" s="90"/>
      <c r="D7" s="78"/>
      <c r="E7" s="78"/>
      <c r="F7" s="78"/>
      <c r="G7" s="78"/>
      <c r="H7" s="96"/>
      <c r="I7" s="96"/>
      <c r="J7" s="96"/>
      <c r="K7" s="96"/>
      <c r="L7" s="96"/>
      <c r="M7" s="96"/>
      <c r="N7" s="92"/>
    </row>
    <row r="8" spans="3:23" ht="16.5" thickBot="1">
      <c r="C8" s="90"/>
      <c r="D8" s="97" t="s">
        <v>1161</v>
      </c>
      <c r="E8" s="98"/>
      <c r="F8" s="98"/>
      <c r="G8" s="78"/>
      <c r="H8" s="78"/>
      <c r="I8" s="78"/>
      <c r="J8" s="78"/>
      <c r="K8" s="78"/>
      <c r="L8" s="78"/>
      <c r="M8" s="95"/>
      <c r="N8" s="92"/>
    </row>
    <row r="9" spans="3:23" ht="15.75" thickTop="1">
      <c r="C9" s="90"/>
      <c r="D9" s="78"/>
      <c r="E9" s="78"/>
      <c r="F9" s="78"/>
      <c r="G9" s="78"/>
      <c r="H9" s="78"/>
      <c r="I9" s="78"/>
      <c r="J9" s="78"/>
      <c r="K9" s="78"/>
      <c r="L9" s="78"/>
      <c r="M9" s="95"/>
      <c r="N9" s="92"/>
      <c r="Q9" s="2"/>
      <c r="R9" s="2"/>
      <c r="S9" s="2"/>
      <c r="T9" s="2"/>
      <c r="U9" s="2"/>
    </row>
    <row r="10" spans="3:23">
      <c r="C10" s="90"/>
      <c r="D10" s="99" t="s">
        <v>1162</v>
      </c>
      <c r="E10" s="99"/>
      <c r="F10" s="99"/>
      <c r="G10" s="99"/>
      <c r="H10" s="99"/>
      <c r="I10" s="99"/>
      <c r="J10" s="99" t="s">
        <v>1163</v>
      </c>
      <c r="K10" s="100">
        <v>0.1</v>
      </c>
      <c r="L10" s="100">
        <v>0.2</v>
      </c>
      <c r="M10" s="100">
        <v>0.3</v>
      </c>
      <c r="N10" s="92"/>
    </row>
    <row r="11" spans="3:23">
      <c r="C11" s="90"/>
      <c r="D11" s="229" t="s">
        <v>1352</v>
      </c>
      <c r="E11" s="230"/>
      <c r="F11" s="230"/>
      <c r="G11" s="230"/>
      <c r="H11" s="230"/>
      <c r="I11" s="231"/>
      <c r="J11" s="101">
        <f>'A. HTT General'!C38</f>
        <v>216121.9139762329</v>
      </c>
      <c r="K11" s="102"/>
      <c r="L11" s="103"/>
      <c r="M11" s="104"/>
      <c r="N11" s="92"/>
      <c r="Q11" s="105">
        <v>0</v>
      </c>
      <c r="R11" s="105">
        <v>0.1</v>
      </c>
      <c r="S11" s="105">
        <v>0.2</v>
      </c>
      <c r="T11" s="105">
        <v>0.3</v>
      </c>
      <c r="U11" s="106" t="s">
        <v>1164</v>
      </c>
      <c r="V11" s="107"/>
      <c r="W11" s="107"/>
    </row>
    <row r="12" spans="3:23">
      <c r="C12" s="90"/>
      <c r="D12" s="224" t="s">
        <v>1165</v>
      </c>
      <c r="E12" s="225"/>
      <c r="F12" s="225"/>
      <c r="G12" s="225"/>
      <c r="H12" s="225"/>
      <c r="I12" s="226"/>
      <c r="J12" s="108">
        <v>0.52369623840089019</v>
      </c>
      <c r="K12" s="108">
        <v>0.58186685925009463</v>
      </c>
      <c r="L12" s="108">
        <v>0.65457967450617982</v>
      </c>
      <c r="M12" s="108">
        <v>0.74805791068773619</v>
      </c>
      <c r="N12" s="92"/>
      <c r="P12" s="74"/>
      <c r="Q12" s="118">
        <f>1072954296.9/V13</f>
        <v>1072.9542968999999</v>
      </c>
      <c r="R12" s="118">
        <f>4449101005.575/V13</f>
        <v>4449.1010055749994</v>
      </c>
      <c r="S12" s="118">
        <f>10804424773.48/V13</f>
        <v>10804.424773479999</v>
      </c>
      <c r="T12" s="118">
        <f>20876637707.04/V13</f>
        <v>20876.637707040001</v>
      </c>
      <c r="U12" s="106" t="s">
        <v>1166</v>
      </c>
      <c r="V12" s="107"/>
      <c r="W12" s="107"/>
    </row>
    <row r="13" spans="3:23">
      <c r="C13" s="90"/>
      <c r="D13" s="224" t="s">
        <v>1353</v>
      </c>
      <c r="E13" s="225"/>
      <c r="F13" s="225"/>
      <c r="G13" s="225"/>
      <c r="H13" s="225"/>
      <c r="I13" s="226"/>
      <c r="J13" s="101">
        <f>J11</f>
        <v>216121.9139762329</v>
      </c>
      <c r="K13" s="101">
        <f>J13-R12</f>
        <v>211672.81297065789</v>
      </c>
      <c r="L13" s="101">
        <f>J13-S12</f>
        <v>205317.48920275291</v>
      </c>
      <c r="M13" s="101">
        <f>J13-T12</f>
        <v>195245.27626919289</v>
      </c>
      <c r="N13" s="92"/>
      <c r="Q13" s="109" t="s">
        <v>1351</v>
      </c>
      <c r="R13" s="109"/>
      <c r="S13" s="109"/>
      <c r="T13" s="109"/>
      <c r="U13" s="106"/>
      <c r="V13" s="107">
        <v>1000000</v>
      </c>
      <c r="W13" s="107"/>
    </row>
    <row r="14" spans="3:23">
      <c r="C14" s="90"/>
      <c r="D14" s="224" t="s">
        <v>1354</v>
      </c>
      <c r="E14" s="225"/>
      <c r="F14" s="225"/>
      <c r="G14" s="225"/>
      <c r="H14" s="225"/>
      <c r="I14" s="226"/>
      <c r="J14" s="101">
        <f>'A. HTT General'!C39</f>
        <v>201758.20271755999</v>
      </c>
      <c r="K14" s="101">
        <f>J14</f>
        <v>201758.20271755999</v>
      </c>
      <c r="L14" s="101">
        <f t="shared" ref="L14:M14" si="0">K14</f>
        <v>201758.20271755999</v>
      </c>
      <c r="M14" s="101">
        <f t="shared" si="0"/>
        <v>201758.20271755999</v>
      </c>
      <c r="N14" s="92"/>
      <c r="Q14" s="110"/>
      <c r="R14" s="110"/>
      <c r="S14" s="110"/>
      <c r="T14" s="110"/>
      <c r="U14" s="106"/>
      <c r="V14" s="107"/>
      <c r="W14" s="107"/>
    </row>
    <row r="15" spans="3:23">
      <c r="C15" s="90"/>
      <c r="D15" s="224" t="s">
        <v>1167</v>
      </c>
      <c r="E15" s="225"/>
      <c r="F15" s="225"/>
      <c r="G15" s="225"/>
      <c r="H15" s="225"/>
      <c r="I15" s="226"/>
      <c r="J15" s="111">
        <f>J13/J14</f>
        <v>1.0711927002976953</v>
      </c>
      <c r="K15" s="111">
        <f>K13/K14</f>
        <v>1.0491410516130404</v>
      </c>
      <c r="L15" s="111">
        <f>L13/L14</f>
        <v>1.0176413471038674</v>
      </c>
      <c r="M15" s="111">
        <f>M13/M14</f>
        <v>0.96771914915655499</v>
      </c>
      <c r="N15" s="92"/>
      <c r="Q15" s="2"/>
      <c r="R15" s="112"/>
      <c r="S15" s="112"/>
      <c r="T15" s="112"/>
      <c r="U15" s="2"/>
    </row>
    <row r="16" spans="3:23">
      <c r="C16" s="90"/>
      <c r="D16" s="80" t="s">
        <v>1418</v>
      </c>
      <c r="E16" s="80"/>
      <c r="F16" s="80"/>
      <c r="G16" s="80"/>
      <c r="H16" s="80"/>
      <c r="I16" s="80"/>
      <c r="J16" s="101">
        <f>137849935485.91/$V$13</f>
        <v>137849.93548591001</v>
      </c>
      <c r="K16" s="101">
        <f>126285392300.25/V13</f>
        <v>126285.39230024999</v>
      </c>
      <c r="L16" s="101">
        <f>109962657554.76/V13</f>
        <v>109962.65755475999</v>
      </c>
      <c r="M16" s="101">
        <f>88180300462.9351/V13</f>
        <v>88180.300462935105</v>
      </c>
      <c r="N16" s="92"/>
    </row>
    <row r="17" spans="3:21">
      <c r="C17" s="90"/>
      <c r="D17" s="80"/>
      <c r="E17" s="80"/>
      <c r="F17" s="80"/>
      <c r="G17" s="80"/>
      <c r="H17" s="80"/>
      <c r="I17" s="80"/>
      <c r="J17" s="80"/>
      <c r="K17" s="80"/>
      <c r="L17" s="80"/>
      <c r="M17" s="80"/>
      <c r="N17" s="92"/>
    </row>
    <row r="18" spans="3:21" ht="16.5" thickBot="1">
      <c r="C18" s="90"/>
      <c r="D18" s="113" t="s">
        <v>1168</v>
      </c>
      <c r="E18" s="98"/>
      <c r="F18" s="98"/>
      <c r="G18" s="80"/>
      <c r="H18" s="80"/>
      <c r="I18" s="80"/>
      <c r="J18" s="80"/>
      <c r="K18" s="80"/>
      <c r="L18" s="80"/>
      <c r="M18" s="80"/>
      <c r="N18" s="92"/>
    </row>
    <row r="19" spans="3:21" ht="15.75" thickTop="1">
      <c r="C19" s="90"/>
      <c r="D19" s="80"/>
      <c r="E19" s="80"/>
      <c r="F19" s="80"/>
      <c r="G19" s="80"/>
      <c r="H19" s="80"/>
      <c r="I19" s="80"/>
      <c r="J19" s="80"/>
      <c r="K19" s="80"/>
      <c r="L19" s="80"/>
      <c r="M19" s="80"/>
      <c r="N19" s="92"/>
    </row>
    <row r="20" spans="3:21">
      <c r="C20" s="90"/>
      <c r="D20" s="238" t="s">
        <v>1169</v>
      </c>
      <c r="E20" s="239"/>
      <c r="F20" s="239"/>
      <c r="G20" s="239"/>
      <c r="H20" s="239"/>
      <c r="I20" s="239"/>
      <c r="J20" s="239"/>
      <c r="K20" s="239"/>
      <c r="L20" s="239"/>
      <c r="M20" s="240"/>
      <c r="N20" s="92"/>
      <c r="Q20" s="114"/>
      <c r="R20" s="114"/>
      <c r="S20" s="114"/>
      <c r="T20" s="114"/>
      <c r="U20" s="2"/>
    </row>
    <row r="21" spans="3:21">
      <c r="C21" s="90"/>
      <c r="D21" s="241" t="s">
        <v>1170</v>
      </c>
      <c r="E21" s="242"/>
      <c r="F21" s="242"/>
      <c r="G21" s="242"/>
      <c r="H21" s="242"/>
      <c r="I21" s="242"/>
      <c r="J21" s="242"/>
      <c r="K21" s="242"/>
      <c r="L21" s="242"/>
      <c r="M21" s="243"/>
      <c r="N21" s="92"/>
    </row>
    <row r="22" spans="3:21">
      <c r="C22" s="90"/>
      <c r="D22" s="244" t="s">
        <v>1355</v>
      </c>
      <c r="E22" s="242"/>
      <c r="F22" s="242"/>
      <c r="G22" s="242"/>
      <c r="H22" s="242"/>
      <c r="I22" s="242"/>
      <c r="J22" s="242"/>
      <c r="K22" s="242"/>
      <c r="L22" s="242"/>
      <c r="M22" s="243"/>
      <c r="N22" s="92"/>
    </row>
    <row r="23" spans="3:21">
      <c r="C23" s="90"/>
      <c r="D23" s="244" t="s">
        <v>1419</v>
      </c>
      <c r="E23" s="242"/>
      <c r="F23" s="242"/>
      <c r="G23" s="242"/>
      <c r="H23" s="242"/>
      <c r="I23" s="242"/>
      <c r="J23" s="242"/>
      <c r="K23" s="242"/>
      <c r="L23" s="242"/>
      <c r="M23" s="243"/>
      <c r="N23" s="92"/>
    </row>
    <row r="24" spans="3:21">
      <c r="C24" s="90"/>
      <c r="D24" s="215"/>
      <c r="E24" s="213"/>
      <c r="F24" s="213"/>
      <c r="G24" s="213"/>
      <c r="H24" s="213"/>
      <c r="I24" s="213"/>
      <c r="J24" s="213"/>
      <c r="K24" s="213"/>
      <c r="L24" s="213"/>
      <c r="M24" s="214"/>
      <c r="N24" s="92"/>
    </row>
    <row r="25" spans="3:21">
      <c r="C25" s="90"/>
      <c r="D25" s="115" t="s">
        <v>1356</v>
      </c>
      <c r="E25" s="116"/>
      <c r="F25" s="116"/>
      <c r="G25" s="116"/>
      <c r="H25" s="116"/>
      <c r="I25" s="116"/>
      <c r="J25" s="116"/>
      <c r="K25" s="116"/>
      <c r="L25" s="116"/>
      <c r="M25" s="117"/>
      <c r="N25" s="92"/>
    </row>
    <row r="26" spans="3:21">
      <c r="C26" s="90"/>
      <c r="D26" s="244" t="s">
        <v>1171</v>
      </c>
      <c r="E26" s="242"/>
      <c r="F26" s="242"/>
      <c r="G26" s="242"/>
      <c r="H26" s="242"/>
      <c r="I26" s="242"/>
      <c r="J26" s="242"/>
      <c r="K26" s="242"/>
      <c r="L26" s="242"/>
      <c r="M26" s="243"/>
      <c r="N26" s="92"/>
    </row>
    <row r="27" spans="3:21">
      <c r="C27" s="90"/>
      <c r="D27" s="115" t="s">
        <v>1350</v>
      </c>
      <c r="N27" s="92"/>
    </row>
    <row r="28" spans="3:21">
      <c r="C28" s="90"/>
      <c r="D28" s="115" t="s">
        <v>1357</v>
      </c>
      <c r="E28" s="116"/>
      <c r="F28" s="116"/>
      <c r="G28" s="116"/>
      <c r="H28" s="116"/>
      <c r="I28" s="116"/>
      <c r="J28" s="116"/>
      <c r="K28" s="116"/>
      <c r="L28" s="116"/>
      <c r="M28" s="117"/>
      <c r="N28" s="92"/>
    </row>
    <row r="29" spans="3:21">
      <c r="C29" s="90"/>
      <c r="D29" s="115"/>
      <c r="E29" s="116"/>
      <c r="F29" s="116"/>
      <c r="G29" s="116"/>
      <c r="H29" s="116"/>
      <c r="I29" s="116"/>
      <c r="J29" s="116"/>
      <c r="K29" s="116"/>
      <c r="L29" s="116"/>
      <c r="M29" s="117"/>
      <c r="N29" s="92"/>
    </row>
    <row r="30" spans="3:21">
      <c r="C30" s="90"/>
      <c r="D30" s="115"/>
      <c r="E30" s="116"/>
      <c r="F30" s="116"/>
      <c r="G30" s="116"/>
      <c r="H30" s="116"/>
      <c r="I30" s="116"/>
      <c r="J30" s="116"/>
      <c r="K30" s="116"/>
      <c r="L30" s="116"/>
      <c r="M30" s="117"/>
      <c r="N30" s="92"/>
    </row>
    <row r="31" spans="3:21">
      <c r="C31" s="90"/>
      <c r="D31" s="216"/>
      <c r="E31" s="78"/>
      <c r="F31" s="78"/>
      <c r="G31" s="78"/>
      <c r="H31" s="78"/>
      <c r="I31" s="78"/>
      <c r="J31" s="78"/>
      <c r="K31" s="78"/>
      <c r="L31" s="78"/>
      <c r="M31" s="78"/>
      <c r="N31" s="92"/>
    </row>
    <row r="32" spans="3:21">
      <c r="C32" s="90"/>
      <c r="D32" s="216"/>
      <c r="E32" s="78"/>
      <c r="F32" s="78"/>
      <c r="G32" s="78"/>
      <c r="H32" s="78"/>
      <c r="I32" s="78"/>
      <c r="J32" s="78"/>
      <c r="K32" s="78"/>
      <c r="L32" s="78"/>
      <c r="M32" s="78"/>
      <c r="N32" s="92"/>
    </row>
    <row r="33" spans="3:14">
      <c r="C33" s="90"/>
      <c r="D33" s="78"/>
      <c r="E33" s="78"/>
      <c r="F33" s="78"/>
      <c r="G33" s="78"/>
      <c r="H33" s="78"/>
      <c r="I33" s="78"/>
      <c r="J33" s="78"/>
      <c r="K33" s="78"/>
      <c r="L33" s="78"/>
      <c r="M33" s="78"/>
      <c r="N33" s="92"/>
    </row>
    <row r="34" spans="3:14">
      <c r="C34" s="232"/>
      <c r="D34" s="233"/>
      <c r="E34" s="233"/>
      <c r="F34" s="233"/>
      <c r="G34" s="233"/>
      <c r="H34" s="233"/>
      <c r="I34" s="233"/>
      <c r="J34" s="233"/>
      <c r="K34" s="233"/>
      <c r="L34" s="233"/>
      <c r="M34" s="233"/>
      <c r="N34" s="234"/>
    </row>
    <row r="35" spans="3:14">
      <c r="C35" s="232"/>
      <c r="D35" s="233"/>
      <c r="E35" s="233"/>
      <c r="F35" s="233"/>
      <c r="G35" s="233"/>
      <c r="H35" s="233"/>
      <c r="I35" s="233"/>
      <c r="J35" s="233"/>
      <c r="K35" s="233"/>
      <c r="L35" s="233"/>
      <c r="M35" s="233"/>
      <c r="N35" s="234"/>
    </row>
    <row r="36" spans="3:14" ht="15.75" thickBot="1">
      <c r="C36" s="235"/>
      <c r="D36" s="236"/>
      <c r="E36" s="236"/>
      <c r="F36" s="236"/>
      <c r="G36" s="236"/>
      <c r="H36" s="236"/>
      <c r="I36" s="236"/>
      <c r="J36" s="236"/>
      <c r="K36" s="236"/>
      <c r="L36" s="236"/>
      <c r="M36" s="236"/>
      <c r="N36" s="237"/>
    </row>
    <row r="37" spans="3:14" ht="15.75" thickTop="1"/>
  </sheetData>
  <mergeCells count="13">
    <mergeCell ref="C34:N36"/>
    <mergeCell ref="D15:I15"/>
    <mergeCell ref="D20:M20"/>
    <mergeCell ref="D21:M21"/>
    <mergeCell ref="D22:M22"/>
    <mergeCell ref="D23:M23"/>
    <mergeCell ref="D26:M26"/>
    <mergeCell ref="D14:I14"/>
    <mergeCell ref="D2:M2"/>
    <mergeCell ref="D4:M4"/>
    <mergeCell ref="D11:I11"/>
    <mergeCell ref="D12:I12"/>
    <mergeCell ref="D13:I1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N112"/>
  <sheetViews>
    <sheetView workbookViewId="0">
      <selection activeCell="A24" sqref="A24"/>
    </sheetView>
  </sheetViews>
  <sheetFormatPr defaultColWidth="9.140625" defaultRowHeight="12.75"/>
  <cols>
    <col min="1" max="1" width="5.42578125" style="122" customWidth="1"/>
    <col min="2" max="2" width="39.5703125" style="122" customWidth="1"/>
    <col min="3" max="3" width="20.85546875" style="122" customWidth="1"/>
    <col min="4" max="5" width="20.85546875" style="121" customWidth="1"/>
    <col min="6" max="6" width="9.28515625" style="121" bestFit="1" customWidth="1"/>
    <col min="7" max="8" width="20.85546875" style="121" customWidth="1"/>
    <col min="9" max="9" width="7.5703125" style="122" customWidth="1"/>
    <col min="10" max="10" width="9.140625" style="122"/>
    <col min="11" max="11" width="40" style="122" customWidth="1"/>
    <col min="12" max="12" width="9.140625" style="122"/>
    <col min="13" max="13" width="25" style="122" customWidth="1"/>
    <col min="14" max="16384" width="9.140625" style="122"/>
  </cols>
  <sheetData>
    <row r="3" spans="2:14">
      <c r="B3" s="122" t="str">
        <f>[1]Cover!B7</f>
        <v>Covered Bond Programme - Cover Pool Report 31. December 2019</v>
      </c>
    </row>
    <row r="4" spans="2:14">
      <c r="B4" s="119" t="s">
        <v>1172</v>
      </c>
      <c r="C4" s="120" t="s">
        <v>1173</v>
      </c>
      <c r="M4" s="123"/>
    </row>
    <row r="5" spans="2:14">
      <c r="B5" s="124" t="s">
        <v>1174</v>
      </c>
      <c r="C5" s="125">
        <f>H106</f>
        <v>24810976667.623867</v>
      </c>
      <c r="E5" s="126"/>
      <c r="F5" s="127"/>
      <c r="M5" s="123"/>
      <c r="N5" s="128"/>
    </row>
    <row r="6" spans="2:14">
      <c r="B6" s="129" t="s">
        <v>1175</v>
      </c>
      <c r="C6" s="130"/>
      <c r="E6" s="126"/>
      <c r="F6" s="127"/>
      <c r="M6" s="123"/>
      <c r="N6" s="128"/>
    </row>
    <row r="7" spans="2:14">
      <c r="B7" s="129" t="s">
        <v>1176</v>
      </c>
      <c r="C7" s="131">
        <f>+SUMIF(F20:F104,"NOK",H20:H104)</f>
        <v>16829775833.93</v>
      </c>
      <c r="M7" s="123"/>
      <c r="N7" s="128"/>
    </row>
    <row r="8" spans="2:14">
      <c r="B8" s="129" t="s">
        <v>1177</v>
      </c>
      <c r="C8" s="131">
        <f>+SUMIF(F20:F103,"EUR",H20:H103)</f>
        <v>7981196836.4266195</v>
      </c>
      <c r="M8" s="123"/>
      <c r="N8" s="128"/>
    </row>
    <row r="9" spans="2:14">
      <c r="B9" s="129" t="s">
        <v>1178</v>
      </c>
      <c r="C9" s="131">
        <f>+SUMIF(F20:F103,"SEK",H20:H103)</f>
        <v>0</v>
      </c>
      <c r="M9" s="123"/>
      <c r="N9" s="128"/>
    </row>
    <row r="10" spans="2:14">
      <c r="B10" s="129" t="s">
        <v>1179</v>
      </c>
      <c r="C10" s="131">
        <f>+SUMIF(F20:F103,"USD",H20:H103)</f>
        <v>3997.2672450000005</v>
      </c>
    </row>
    <row r="11" spans="2:14">
      <c r="B11" s="129" t="s">
        <v>1180</v>
      </c>
      <c r="C11" s="131"/>
      <c r="E11" s="132"/>
    </row>
    <row r="12" spans="2:14">
      <c r="B12" s="129" t="s">
        <v>1181</v>
      </c>
      <c r="C12" s="131">
        <f>+SUMIF($D$20:$D$103,"Sovereign",$H$20:$H$103)</f>
        <v>65000000</v>
      </c>
      <c r="D12" s="133"/>
      <c r="E12" s="134" t="s">
        <v>1182</v>
      </c>
      <c r="F12" s="135"/>
      <c r="G12" s="134"/>
      <c r="H12" s="134"/>
      <c r="I12" s="134"/>
    </row>
    <row r="13" spans="2:14">
      <c r="B13" s="129" t="s">
        <v>1183</v>
      </c>
      <c r="C13" s="131">
        <f>+SUMIF($D$20:$D$103,"SSA",$H$20:$H$103)</f>
        <v>1042332400</v>
      </c>
      <c r="D13" s="133"/>
      <c r="E13" s="134" t="s">
        <v>1184</v>
      </c>
      <c r="F13" s="135"/>
      <c r="G13" s="134"/>
      <c r="H13" s="134"/>
      <c r="I13" s="134"/>
    </row>
    <row r="14" spans="2:14">
      <c r="B14" s="129" t="s">
        <v>1185</v>
      </c>
      <c r="C14" s="131">
        <f>+SUMIF($D$20:$D$105,"Covered Bond",$H$20:$H$105)</f>
        <v>15322520820</v>
      </c>
      <c r="D14" s="133"/>
      <c r="E14" s="134" t="s">
        <v>1397</v>
      </c>
      <c r="F14" s="135"/>
      <c r="G14" s="134"/>
      <c r="H14" s="134"/>
      <c r="I14" s="134"/>
    </row>
    <row r="15" spans="2:14">
      <c r="B15" s="129" t="s">
        <v>1187</v>
      </c>
      <c r="C15" s="131">
        <f>+SUMIF($D$20:$D$106,"Deposit",$H$20:H106)</f>
        <v>1481123447.6238651</v>
      </c>
      <c r="D15" s="133"/>
      <c r="E15" s="134"/>
    </row>
    <row r="16" spans="2:14">
      <c r="B16" s="217" t="s">
        <v>1428</v>
      </c>
      <c r="C16" s="136">
        <f>+SUMIF($D$20:$D$106,"Reverse Repo",$H$20:H107)</f>
        <v>6900000000</v>
      </c>
    </row>
    <row r="17" spans="2:13">
      <c r="D17" s="137"/>
      <c r="E17" s="137"/>
      <c r="M17" s="138"/>
    </row>
    <row r="18" spans="2:13">
      <c r="D18" s="137"/>
      <c r="E18" s="137"/>
    </row>
    <row r="19" spans="2:13">
      <c r="B19" s="139" t="s">
        <v>1188</v>
      </c>
      <c r="C19" s="140" t="s">
        <v>998</v>
      </c>
      <c r="D19" s="140" t="s">
        <v>1189</v>
      </c>
      <c r="E19" s="140" t="s">
        <v>1190</v>
      </c>
      <c r="F19" s="140" t="s">
        <v>994</v>
      </c>
      <c r="G19" s="141" t="s">
        <v>1191</v>
      </c>
      <c r="H19" s="142" t="s">
        <v>1192</v>
      </c>
      <c r="I19" s="143"/>
    </row>
    <row r="20" spans="2:13">
      <c r="B20" s="249" t="s">
        <v>1193</v>
      </c>
      <c r="C20" s="249" t="s">
        <v>1056</v>
      </c>
      <c r="D20" s="153" t="s">
        <v>1194</v>
      </c>
      <c r="E20" s="137" t="s">
        <v>1195</v>
      </c>
      <c r="F20" s="250" t="s">
        <v>9</v>
      </c>
      <c r="G20" s="145">
        <v>100000000</v>
      </c>
      <c r="H20" s="146">
        <v>100000000</v>
      </c>
      <c r="I20" s="147"/>
    </row>
    <row r="21" spans="2:13">
      <c r="B21" s="249" t="s">
        <v>1358</v>
      </c>
      <c r="C21" s="249" t="s">
        <v>1063</v>
      </c>
      <c r="D21" s="153" t="s">
        <v>1194</v>
      </c>
      <c r="E21" s="137" t="s">
        <v>1195</v>
      </c>
      <c r="F21" s="250" t="s">
        <v>9</v>
      </c>
      <c r="G21" s="145">
        <v>165000000</v>
      </c>
      <c r="H21" s="146">
        <v>165000000</v>
      </c>
      <c r="I21" s="147"/>
    </row>
    <row r="22" spans="2:13">
      <c r="B22" s="249" t="s">
        <v>1358</v>
      </c>
      <c r="C22" s="249" t="s">
        <v>1429</v>
      </c>
      <c r="D22" s="153" t="s">
        <v>1194</v>
      </c>
      <c r="E22" s="137" t="s">
        <v>1195</v>
      </c>
      <c r="F22" s="250" t="s">
        <v>9</v>
      </c>
      <c r="G22" s="146">
        <v>30000000</v>
      </c>
      <c r="H22" s="146">
        <v>30000000</v>
      </c>
      <c r="I22" s="147"/>
    </row>
    <row r="23" spans="2:13" ht="15">
      <c r="B23" s="251" t="s">
        <v>1358</v>
      </c>
      <c r="C23" s="251" t="s">
        <v>1004</v>
      </c>
      <c r="D23" s="153" t="s">
        <v>1194</v>
      </c>
      <c r="E23" s="137" t="s">
        <v>1195</v>
      </c>
      <c r="F23" s="251" t="s">
        <v>9</v>
      </c>
      <c r="G23" s="146">
        <v>100000000</v>
      </c>
      <c r="H23" s="146">
        <v>100000000</v>
      </c>
      <c r="I23" s="147"/>
    </row>
    <row r="24" spans="2:13">
      <c r="B24" s="249" t="s">
        <v>1342</v>
      </c>
      <c r="C24" s="249" t="s">
        <v>1036</v>
      </c>
      <c r="D24" s="153" t="s">
        <v>1196</v>
      </c>
      <c r="E24" s="137" t="s">
        <v>1197</v>
      </c>
      <c r="F24" s="250" t="s">
        <v>9</v>
      </c>
      <c r="G24" s="145">
        <v>90000000</v>
      </c>
      <c r="H24" s="146">
        <v>90000000</v>
      </c>
      <c r="I24" s="147"/>
    </row>
    <row r="25" spans="2:13">
      <c r="B25" s="249" t="s">
        <v>1342</v>
      </c>
      <c r="C25" s="249" t="s">
        <v>1023</v>
      </c>
      <c r="D25" s="153" t="s">
        <v>1196</v>
      </c>
      <c r="E25" s="137" t="s">
        <v>1197</v>
      </c>
      <c r="F25" s="250" t="s">
        <v>9</v>
      </c>
      <c r="G25" s="146">
        <v>125000000</v>
      </c>
      <c r="H25" s="146">
        <v>125000000</v>
      </c>
      <c r="I25" s="147"/>
    </row>
    <row r="26" spans="2:13">
      <c r="B26" s="249" t="s">
        <v>1342</v>
      </c>
      <c r="C26" s="249" t="s">
        <v>1359</v>
      </c>
      <c r="D26" s="153" t="s">
        <v>1196</v>
      </c>
      <c r="E26" s="137" t="s">
        <v>1197</v>
      </c>
      <c r="F26" s="250" t="s">
        <v>9</v>
      </c>
      <c r="G26" s="148">
        <v>300000000</v>
      </c>
      <c r="H26" s="146">
        <v>300000000</v>
      </c>
      <c r="I26" s="147"/>
    </row>
    <row r="27" spans="2:13">
      <c r="B27" s="249" t="s">
        <v>1342</v>
      </c>
      <c r="C27" s="249" t="s">
        <v>1398</v>
      </c>
      <c r="D27" s="153" t="s">
        <v>1196</v>
      </c>
      <c r="E27" s="137" t="s">
        <v>1197</v>
      </c>
      <c r="F27" s="250" t="s">
        <v>9</v>
      </c>
      <c r="G27" s="145">
        <v>510000000</v>
      </c>
      <c r="H27" s="146">
        <v>510000000</v>
      </c>
      <c r="I27" s="147"/>
    </row>
    <row r="28" spans="2:13">
      <c r="B28" s="249" t="s">
        <v>1342</v>
      </c>
      <c r="C28" s="249" t="s">
        <v>1035</v>
      </c>
      <c r="D28" s="153" t="s">
        <v>1196</v>
      </c>
      <c r="E28" s="137" t="s">
        <v>1197</v>
      </c>
      <c r="F28" s="250" t="s">
        <v>170</v>
      </c>
      <c r="G28" s="145">
        <v>11000000</v>
      </c>
      <c r="H28" s="146">
        <v>108455600</v>
      </c>
      <c r="I28" s="147"/>
    </row>
    <row r="29" spans="2:13">
      <c r="B29" s="249" t="s">
        <v>1342</v>
      </c>
      <c r="C29" s="249" t="s">
        <v>1018</v>
      </c>
      <c r="D29" s="153" t="s">
        <v>1196</v>
      </c>
      <c r="E29" s="137" t="s">
        <v>1197</v>
      </c>
      <c r="F29" s="250" t="s">
        <v>170</v>
      </c>
      <c r="G29" s="145">
        <v>10700000</v>
      </c>
      <c r="H29" s="146">
        <v>105497720</v>
      </c>
      <c r="I29" s="147"/>
    </row>
    <row r="30" spans="2:13">
      <c r="B30" s="249" t="s">
        <v>1430</v>
      </c>
      <c r="C30" s="249" t="s">
        <v>1360</v>
      </c>
      <c r="D30" s="153" t="s">
        <v>1196</v>
      </c>
      <c r="E30" s="149" t="s">
        <v>1198</v>
      </c>
      <c r="F30" s="250" t="s">
        <v>9</v>
      </c>
      <c r="G30" s="145">
        <v>10000000</v>
      </c>
      <c r="H30" s="146">
        <v>10000000</v>
      </c>
      <c r="I30" s="147"/>
    </row>
    <row r="31" spans="2:13">
      <c r="B31" s="249" t="s">
        <v>1430</v>
      </c>
      <c r="C31" s="249" t="s">
        <v>1020</v>
      </c>
      <c r="D31" s="153" t="s">
        <v>1196</v>
      </c>
      <c r="E31" s="149" t="s">
        <v>1198</v>
      </c>
      <c r="F31" s="250" t="s">
        <v>9</v>
      </c>
      <c r="G31" s="146">
        <v>340000000</v>
      </c>
      <c r="H31" s="146">
        <v>340000000</v>
      </c>
      <c r="I31" s="147"/>
    </row>
    <row r="32" spans="2:13">
      <c r="B32" s="249" t="s">
        <v>1430</v>
      </c>
      <c r="C32" s="249" t="s">
        <v>1361</v>
      </c>
      <c r="D32" s="153" t="s">
        <v>1196</v>
      </c>
      <c r="E32" s="149" t="s">
        <v>1198</v>
      </c>
      <c r="F32" s="250" t="s">
        <v>9</v>
      </c>
      <c r="G32" s="145">
        <v>966000000</v>
      </c>
      <c r="H32" s="146">
        <v>966000000</v>
      </c>
      <c r="I32" s="147"/>
    </row>
    <row r="33" spans="2:9">
      <c r="B33" s="249" t="s">
        <v>1430</v>
      </c>
      <c r="C33" s="249" t="s">
        <v>1362</v>
      </c>
      <c r="D33" s="153" t="s">
        <v>1196</v>
      </c>
      <c r="E33" s="149" t="s">
        <v>1198</v>
      </c>
      <c r="F33" s="250" t="s">
        <v>9</v>
      </c>
      <c r="G33" s="145">
        <v>520000000</v>
      </c>
      <c r="H33" s="146">
        <v>520000000</v>
      </c>
      <c r="I33" s="147"/>
    </row>
    <row r="34" spans="2:9">
      <c r="B34" s="249" t="s">
        <v>1430</v>
      </c>
      <c r="C34" s="249" t="s">
        <v>1431</v>
      </c>
      <c r="D34" s="153" t="s">
        <v>1196</v>
      </c>
      <c r="E34" s="149" t="s">
        <v>1198</v>
      </c>
      <c r="F34" s="250" t="s">
        <v>9</v>
      </c>
      <c r="G34" s="148">
        <v>236000000</v>
      </c>
      <c r="H34" s="146">
        <v>236000000</v>
      </c>
      <c r="I34" s="147"/>
    </row>
    <row r="35" spans="2:9">
      <c r="B35" s="249" t="s">
        <v>1430</v>
      </c>
      <c r="C35" s="249" t="s">
        <v>1000</v>
      </c>
      <c r="D35" s="153" t="s">
        <v>1196</v>
      </c>
      <c r="E35" s="149" t="s">
        <v>1198</v>
      </c>
      <c r="F35" s="250" t="s">
        <v>170</v>
      </c>
      <c r="G35" s="145">
        <v>2000000</v>
      </c>
      <c r="H35" s="146">
        <v>19719200</v>
      </c>
      <c r="I35" s="147"/>
    </row>
    <row r="36" spans="2:9">
      <c r="B36" s="249" t="s">
        <v>1430</v>
      </c>
      <c r="C36" s="249" t="s">
        <v>1059</v>
      </c>
      <c r="D36" s="153" t="s">
        <v>1196</v>
      </c>
      <c r="E36" s="149" t="s">
        <v>1198</v>
      </c>
      <c r="F36" s="250" t="s">
        <v>170</v>
      </c>
      <c r="G36" s="148">
        <v>20000000</v>
      </c>
      <c r="H36" s="146">
        <v>197192000</v>
      </c>
      <c r="I36" s="147"/>
    </row>
    <row r="37" spans="2:9">
      <c r="B37" s="249" t="s">
        <v>1430</v>
      </c>
      <c r="C37" s="249" t="s">
        <v>1049</v>
      </c>
      <c r="D37" s="153" t="s">
        <v>1196</v>
      </c>
      <c r="E37" s="149" t="s">
        <v>1198</v>
      </c>
      <c r="F37" s="250" t="s">
        <v>170</v>
      </c>
      <c r="G37" s="146">
        <v>5000000</v>
      </c>
      <c r="H37" s="146">
        <v>49298000</v>
      </c>
      <c r="I37" s="147"/>
    </row>
    <row r="38" spans="2:9">
      <c r="B38" s="249" t="s">
        <v>1430</v>
      </c>
      <c r="C38" s="249" t="s">
        <v>1033</v>
      </c>
      <c r="D38" s="153" t="s">
        <v>1196</v>
      </c>
      <c r="E38" s="149" t="s">
        <v>1198</v>
      </c>
      <c r="F38" s="250" t="s">
        <v>170</v>
      </c>
      <c r="G38" s="146">
        <v>15000000</v>
      </c>
      <c r="H38" s="146">
        <v>147894000</v>
      </c>
      <c r="I38" s="147"/>
    </row>
    <row r="39" spans="2:9">
      <c r="B39" s="249" t="s">
        <v>1430</v>
      </c>
      <c r="C39" s="249" t="s">
        <v>1015</v>
      </c>
      <c r="D39" s="153" t="s">
        <v>1196</v>
      </c>
      <c r="E39" s="149" t="s">
        <v>1198</v>
      </c>
      <c r="F39" s="250" t="s">
        <v>170</v>
      </c>
      <c r="G39" s="145">
        <v>20000000</v>
      </c>
      <c r="H39" s="146">
        <v>197192000</v>
      </c>
      <c r="I39" s="147"/>
    </row>
    <row r="40" spans="2:9">
      <c r="B40" s="249" t="s">
        <v>1430</v>
      </c>
      <c r="C40" s="249" t="s">
        <v>1013</v>
      </c>
      <c r="D40" s="153" t="s">
        <v>1196</v>
      </c>
      <c r="E40" s="149" t="s">
        <v>1198</v>
      </c>
      <c r="F40" s="250" t="s">
        <v>170</v>
      </c>
      <c r="G40" s="145">
        <v>18000000</v>
      </c>
      <c r="H40" s="146">
        <v>177472800</v>
      </c>
      <c r="I40" s="147"/>
    </row>
    <row r="41" spans="2:9">
      <c r="B41" s="249" t="s">
        <v>1199</v>
      </c>
      <c r="C41" s="249" t="s">
        <v>1038</v>
      </c>
      <c r="D41" s="153" t="s">
        <v>1196</v>
      </c>
      <c r="E41" s="149" t="s">
        <v>1200</v>
      </c>
      <c r="F41" s="250" t="s">
        <v>9</v>
      </c>
      <c r="G41" s="145">
        <v>51000000</v>
      </c>
      <c r="H41" s="146">
        <v>51000000</v>
      </c>
      <c r="I41" s="147"/>
    </row>
    <row r="42" spans="2:9">
      <c r="B42" s="249" t="s">
        <v>1199</v>
      </c>
      <c r="C42" s="249" t="s">
        <v>1363</v>
      </c>
      <c r="D42" s="153" t="s">
        <v>1196</v>
      </c>
      <c r="E42" s="149" t="s">
        <v>1200</v>
      </c>
      <c r="F42" s="250" t="s">
        <v>9</v>
      </c>
      <c r="G42" s="148">
        <v>140000000</v>
      </c>
      <c r="H42" s="146">
        <v>140000000</v>
      </c>
      <c r="I42" s="147"/>
    </row>
    <row r="43" spans="2:9">
      <c r="B43" s="249" t="s">
        <v>1199</v>
      </c>
      <c r="C43" s="249" t="s">
        <v>1011</v>
      </c>
      <c r="D43" s="153" t="s">
        <v>1196</v>
      </c>
      <c r="E43" s="149" t="s">
        <v>1200</v>
      </c>
      <c r="F43" s="250" t="s">
        <v>9</v>
      </c>
      <c r="G43" s="145">
        <v>180000000</v>
      </c>
      <c r="H43" s="146">
        <v>180000000</v>
      </c>
      <c r="I43" s="147"/>
    </row>
    <row r="44" spans="2:9">
      <c r="B44" s="249" t="s">
        <v>1199</v>
      </c>
      <c r="C44" s="249" t="s">
        <v>1045</v>
      </c>
      <c r="D44" s="153" t="s">
        <v>1196</v>
      </c>
      <c r="E44" s="149" t="s">
        <v>1200</v>
      </c>
      <c r="F44" s="250" t="s">
        <v>170</v>
      </c>
      <c r="G44" s="145">
        <v>34325000</v>
      </c>
      <c r="H44" s="146">
        <v>338430770</v>
      </c>
      <c r="I44" s="147"/>
    </row>
    <row r="45" spans="2:9">
      <c r="B45" s="249" t="s">
        <v>1199</v>
      </c>
      <c r="C45" s="249" t="s">
        <v>1039</v>
      </c>
      <c r="D45" s="153" t="s">
        <v>1196</v>
      </c>
      <c r="E45" s="149" t="s">
        <v>1200</v>
      </c>
      <c r="F45" s="250" t="s">
        <v>170</v>
      </c>
      <c r="G45" s="145">
        <v>26300000</v>
      </c>
      <c r="H45" s="146">
        <v>259307480</v>
      </c>
      <c r="I45" s="147"/>
    </row>
    <row r="46" spans="2:9">
      <c r="B46" s="249" t="s">
        <v>1199</v>
      </c>
      <c r="C46" s="249" t="s">
        <v>1048</v>
      </c>
      <c r="D46" s="153" t="s">
        <v>1196</v>
      </c>
      <c r="E46" s="149" t="s">
        <v>1200</v>
      </c>
      <c r="F46" s="250" t="s">
        <v>170</v>
      </c>
      <c r="G46" s="145">
        <v>26000000</v>
      </c>
      <c r="H46" s="146">
        <v>256349600</v>
      </c>
      <c r="I46" s="147"/>
    </row>
    <row r="47" spans="2:9">
      <c r="B47" s="249" t="s">
        <v>1201</v>
      </c>
      <c r="C47" s="249" t="s">
        <v>1399</v>
      </c>
      <c r="D47" s="153" t="s">
        <v>1194</v>
      </c>
      <c r="E47" s="137" t="s">
        <v>1195</v>
      </c>
      <c r="F47" s="250" t="s">
        <v>9</v>
      </c>
      <c r="G47" s="145">
        <v>50000000</v>
      </c>
      <c r="H47" s="146">
        <v>50000000</v>
      </c>
      <c r="I47" s="147"/>
    </row>
    <row r="48" spans="2:9">
      <c r="B48" s="249" t="s">
        <v>1201</v>
      </c>
      <c r="C48" s="249" t="s">
        <v>1343</v>
      </c>
      <c r="D48" s="153" t="s">
        <v>1194</v>
      </c>
      <c r="E48" s="137" t="s">
        <v>1195</v>
      </c>
      <c r="F48" s="250" t="s">
        <v>9</v>
      </c>
      <c r="G48" s="145">
        <v>125000000</v>
      </c>
      <c r="H48" s="146">
        <v>125000000</v>
      </c>
      <c r="I48" s="147"/>
    </row>
    <row r="49" spans="2:9">
      <c r="B49" s="249" t="s">
        <v>1202</v>
      </c>
      <c r="C49" s="249" t="s">
        <v>1014</v>
      </c>
      <c r="D49" s="153" t="s">
        <v>1194</v>
      </c>
      <c r="E49" s="149" t="s">
        <v>1400</v>
      </c>
      <c r="F49" s="250" t="s">
        <v>170</v>
      </c>
      <c r="G49" s="145">
        <v>14000000</v>
      </c>
      <c r="H49" s="146">
        <v>138034400</v>
      </c>
      <c r="I49" s="147"/>
    </row>
    <row r="50" spans="2:9">
      <c r="B50" s="249" t="s">
        <v>1203</v>
      </c>
      <c r="C50" s="249" t="s">
        <v>1008</v>
      </c>
      <c r="D50" s="153" t="s">
        <v>1196</v>
      </c>
      <c r="E50" s="149" t="s">
        <v>1200</v>
      </c>
      <c r="F50" s="250" t="s">
        <v>9</v>
      </c>
      <c r="G50" s="145">
        <v>100000000</v>
      </c>
      <c r="H50" s="146">
        <v>100000000</v>
      </c>
      <c r="I50" s="147"/>
    </row>
    <row r="51" spans="2:9">
      <c r="B51" s="249" t="s">
        <v>1204</v>
      </c>
      <c r="C51" s="249" t="s">
        <v>1074</v>
      </c>
      <c r="D51" s="153" t="s">
        <v>1194</v>
      </c>
      <c r="E51" s="137" t="s">
        <v>1195</v>
      </c>
      <c r="F51" s="250" t="s">
        <v>170</v>
      </c>
      <c r="G51" s="148">
        <v>5000000</v>
      </c>
      <c r="H51" s="146">
        <v>49298000</v>
      </c>
      <c r="I51" s="147"/>
    </row>
    <row r="52" spans="2:9" ht="15">
      <c r="B52" s="2" t="s">
        <v>1204</v>
      </c>
      <c r="C52" s="252" t="s">
        <v>1401</v>
      </c>
      <c r="D52" s="153" t="s">
        <v>1194</v>
      </c>
      <c r="E52" s="137" t="s">
        <v>1195</v>
      </c>
      <c r="F52" s="2" t="s">
        <v>9</v>
      </c>
      <c r="G52" s="146">
        <v>150000000</v>
      </c>
      <c r="H52" s="146">
        <v>150000000</v>
      </c>
      <c r="I52" s="147"/>
    </row>
    <row r="53" spans="2:9">
      <c r="B53" s="249" t="s">
        <v>1205</v>
      </c>
      <c r="C53" s="249" t="s">
        <v>1027</v>
      </c>
      <c r="D53" s="153" t="s">
        <v>1196</v>
      </c>
      <c r="E53" s="149" t="s">
        <v>1200</v>
      </c>
      <c r="F53" s="250" t="s">
        <v>9</v>
      </c>
      <c r="G53" s="148">
        <v>20000000</v>
      </c>
      <c r="H53" s="146">
        <v>20000000</v>
      </c>
      <c r="I53" s="147"/>
    </row>
    <row r="54" spans="2:9">
      <c r="B54" s="249" t="s">
        <v>1205</v>
      </c>
      <c r="C54" s="249" t="s">
        <v>1026</v>
      </c>
      <c r="D54" s="153" t="s">
        <v>1196</v>
      </c>
      <c r="E54" s="149" t="s">
        <v>1200</v>
      </c>
      <c r="F54" s="250" t="s">
        <v>9</v>
      </c>
      <c r="G54" s="145">
        <v>65000000</v>
      </c>
      <c r="H54" s="146">
        <v>65000000</v>
      </c>
      <c r="I54" s="147"/>
    </row>
    <row r="55" spans="2:9">
      <c r="B55" s="249" t="s">
        <v>1205</v>
      </c>
      <c r="C55" s="249" t="s">
        <v>1364</v>
      </c>
      <c r="D55" s="153" t="s">
        <v>1196</v>
      </c>
      <c r="E55" s="149" t="s">
        <v>1200</v>
      </c>
      <c r="F55" s="250" t="s">
        <v>9</v>
      </c>
      <c r="G55" s="145">
        <v>500000000</v>
      </c>
      <c r="H55" s="146">
        <v>500000000</v>
      </c>
      <c r="I55" s="147"/>
    </row>
    <row r="56" spans="2:9" ht="15">
      <c r="B56" s="251" t="s">
        <v>1206</v>
      </c>
      <c r="C56" s="251" t="s">
        <v>1003</v>
      </c>
      <c r="D56" s="153" t="s">
        <v>1196</v>
      </c>
      <c r="E56" s="149" t="s">
        <v>1200</v>
      </c>
      <c r="F56" s="251" t="s">
        <v>170</v>
      </c>
      <c r="G56" s="145">
        <v>15000000</v>
      </c>
      <c r="H56" s="146">
        <v>147894000</v>
      </c>
      <c r="I56" s="147"/>
    </row>
    <row r="57" spans="2:9">
      <c r="B57" s="249" t="s">
        <v>1207</v>
      </c>
      <c r="C57" s="249" t="s">
        <v>1006</v>
      </c>
      <c r="D57" s="153" t="s">
        <v>1196</v>
      </c>
      <c r="E57" s="149" t="s">
        <v>1200</v>
      </c>
      <c r="F57" s="250" t="s">
        <v>9</v>
      </c>
      <c r="G57" s="148">
        <v>50000000</v>
      </c>
      <c r="H57" s="146">
        <v>50000000</v>
      </c>
      <c r="I57" s="147"/>
    </row>
    <row r="58" spans="2:9">
      <c r="B58" s="249" t="s">
        <v>1207</v>
      </c>
      <c r="C58" s="249" t="s">
        <v>1365</v>
      </c>
      <c r="D58" s="153" t="s">
        <v>1196</v>
      </c>
      <c r="E58" s="149" t="s">
        <v>1200</v>
      </c>
      <c r="F58" s="250" t="s">
        <v>9</v>
      </c>
      <c r="G58" s="146">
        <v>200000000</v>
      </c>
      <c r="H58" s="146">
        <v>200000000</v>
      </c>
      <c r="I58" s="147"/>
    </row>
    <row r="59" spans="2:9">
      <c r="B59" s="249" t="s">
        <v>1207</v>
      </c>
      <c r="C59" s="249" t="s">
        <v>1024</v>
      </c>
      <c r="D59" s="153" t="s">
        <v>1196</v>
      </c>
      <c r="E59" s="149" t="s">
        <v>1200</v>
      </c>
      <c r="F59" s="250" t="s">
        <v>170</v>
      </c>
      <c r="G59" s="145">
        <v>16000000</v>
      </c>
      <c r="H59" s="146">
        <v>157753600</v>
      </c>
      <c r="I59" s="147"/>
    </row>
    <row r="60" spans="2:9">
      <c r="B60" s="249" t="s">
        <v>999</v>
      </c>
      <c r="C60" s="249" t="s">
        <v>1031</v>
      </c>
      <c r="D60" s="153" t="s">
        <v>1196</v>
      </c>
      <c r="E60" s="149" t="s">
        <v>1200</v>
      </c>
      <c r="F60" s="250" t="s">
        <v>170</v>
      </c>
      <c r="G60" s="145">
        <v>38000000</v>
      </c>
      <c r="H60" s="146">
        <v>374664800</v>
      </c>
      <c r="I60" s="147"/>
    </row>
    <row r="61" spans="2:9">
      <c r="B61" s="249" t="s">
        <v>1208</v>
      </c>
      <c r="C61" s="249" t="s">
        <v>1366</v>
      </c>
      <c r="D61" s="153" t="s">
        <v>1196</v>
      </c>
      <c r="E61" s="149" t="s">
        <v>1200</v>
      </c>
      <c r="F61" s="250" t="s">
        <v>9</v>
      </c>
      <c r="G61" s="146">
        <v>40000000</v>
      </c>
      <c r="H61" s="146">
        <v>40000000</v>
      </c>
      <c r="I61" s="147"/>
    </row>
    <row r="62" spans="2:9">
      <c r="B62" s="249" t="s">
        <v>1208</v>
      </c>
      <c r="C62" s="249" t="s">
        <v>1040</v>
      </c>
      <c r="D62" s="153" t="s">
        <v>1196</v>
      </c>
      <c r="E62" s="149" t="s">
        <v>1200</v>
      </c>
      <c r="F62" s="250" t="s">
        <v>9</v>
      </c>
      <c r="G62" s="145">
        <v>800000000</v>
      </c>
      <c r="H62" s="146">
        <v>800000000</v>
      </c>
      <c r="I62" s="147"/>
    </row>
    <row r="63" spans="2:9">
      <c r="B63" s="249" t="s">
        <v>1208</v>
      </c>
      <c r="C63" s="249" t="s">
        <v>1005</v>
      </c>
      <c r="D63" s="153" t="s">
        <v>1196</v>
      </c>
      <c r="E63" s="149" t="s">
        <v>1200</v>
      </c>
      <c r="F63" s="250" t="s">
        <v>9</v>
      </c>
      <c r="G63" s="148">
        <v>350000000</v>
      </c>
      <c r="H63" s="146">
        <v>350000000</v>
      </c>
      <c r="I63" s="147"/>
    </row>
    <row r="64" spans="2:9">
      <c r="B64" s="249" t="s">
        <v>1208</v>
      </c>
      <c r="C64" s="249" t="s">
        <v>1367</v>
      </c>
      <c r="D64" s="153" t="s">
        <v>1196</v>
      </c>
      <c r="E64" s="149" t="s">
        <v>1200</v>
      </c>
      <c r="F64" s="250" t="s">
        <v>9</v>
      </c>
      <c r="G64" s="145">
        <v>400000000</v>
      </c>
      <c r="H64" s="146">
        <v>400000000</v>
      </c>
      <c r="I64" s="147"/>
    </row>
    <row r="65" spans="2:10">
      <c r="B65" s="249" t="s">
        <v>1344</v>
      </c>
      <c r="C65" s="249" t="s">
        <v>1072</v>
      </c>
      <c r="D65" s="153" t="s">
        <v>1196</v>
      </c>
      <c r="E65" s="149" t="s">
        <v>1200</v>
      </c>
      <c r="F65" s="250" t="s">
        <v>170</v>
      </c>
      <c r="G65" s="150">
        <v>10000000</v>
      </c>
      <c r="H65" s="150">
        <v>98596000</v>
      </c>
      <c r="I65" s="147"/>
    </row>
    <row r="66" spans="2:10">
      <c r="B66" s="249" t="s">
        <v>1344</v>
      </c>
      <c r="C66" s="249" t="s">
        <v>1009</v>
      </c>
      <c r="D66" s="153" t="s">
        <v>1196</v>
      </c>
      <c r="E66" s="149" t="s">
        <v>1200</v>
      </c>
      <c r="F66" s="250" t="s">
        <v>170</v>
      </c>
      <c r="G66" s="148">
        <v>14000000</v>
      </c>
      <c r="H66" s="146">
        <v>138034400</v>
      </c>
      <c r="I66" s="147"/>
    </row>
    <row r="67" spans="2:10" ht="15">
      <c r="B67" s="2" t="s">
        <v>1402</v>
      </c>
      <c r="C67" s="252" t="s">
        <v>1432</v>
      </c>
      <c r="D67" s="153" t="s">
        <v>1403</v>
      </c>
      <c r="E67" s="137" t="s">
        <v>1195</v>
      </c>
      <c r="F67" s="2" t="s">
        <v>9</v>
      </c>
      <c r="G67" s="148">
        <v>65000000</v>
      </c>
      <c r="H67" s="146">
        <v>65000000</v>
      </c>
      <c r="I67" s="147"/>
    </row>
    <row r="68" spans="2:10">
      <c r="B68" s="249" t="s">
        <v>1209</v>
      </c>
      <c r="C68" s="249" t="s">
        <v>1062</v>
      </c>
      <c r="D68" s="153" t="s">
        <v>1196</v>
      </c>
      <c r="E68" s="149" t="s">
        <v>1200</v>
      </c>
      <c r="F68" s="250" t="s">
        <v>170</v>
      </c>
      <c r="G68" s="145">
        <v>9000000</v>
      </c>
      <c r="H68" s="146">
        <v>88736400</v>
      </c>
      <c r="I68" s="147"/>
    </row>
    <row r="69" spans="2:10">
      <c r="B69" s="249" t="s">
        <v>1209</v>
      </c>
      <c r="C69" s="249" t="s">
        <v>1043</v>
      </c>
      <c r="D69" s="153" t="s">
        <v>1196</v>
      </c>
      <c r="E69" s="149" t="s">
        <v>1200</v>
      </c>
      <c r="F69" s="250" t="s">
        <v>170</v>
      </c>
      <c r="G69" s="148">
        <v>11000000</v>
      </c>
      <c r="H69" s="146">
        <v>108455600</v>
      </c>
      <c r="I69" s="147"/>
    </row>
    <row r="70" spans="2:10">
      <c r="B70" s="249" t="s">
        <v>1404</v>
      </c>
      <c r="C70" s="249" t="s">
        <v>1433</v>
      </c>
      <c r="D70" s="153" t="s">
        <v>1194</v>
      </c>
      <c r="E70" s="149" t="s">
        <v>1195</v>
      </c>
      <c r="F70" s="250" t="s">
        <v>9</v>
      </c>
      <c r="G70" s="148">
        <v>135000000</v>
      </c>
      <c r="H70" s="146">
        <v>135000000</v>
      </c>
      <c r="I70" s="147"/>
    </row>
    <row r="71" spans="2:10">
      <c r="B71" s="249" t="s">
        <v>1210</v>
      </c>
      <c r="C71" s="249" t="s">
        <v>1019</v>
      </c>
      <c r="D71" s="153" t="s">
        <v>1196</v>
      </c>
      <c r="E71" s="149" t="s">
        <v>1200</v>
      </c>
      <c r="F71" s="250" t="s">
        <v>9</v>
      </c>
      <c r="G71" s="148">
        <v>173000000</v>
      </c>
      <c r="H71" s="146">
        <v>173000000</v>
      </c>
      <c r="I71" s="147"/>
    </row>
    <row r="72" spans="2:10">
      <c r="B72" s="249" t="s">
        <v>1210</v>
      </c>
      <c r="C72" s="249" t="s">
        <v>1007</v>
      </c>
      <c r="D72" s="153" t="s">
        <v>1196</v>
      </c>
      <c r="E72" s="149" t="s">
        <v>1200</v>
      </c>
      <c r="F72" s="250" t="s">
        <v>9</v>
      </c>
      <c r="G72" s="145">
        <v>5000000</v>
      </c>
      <c r="H72" s="146">
        <v>5000000</v>
      </c>
      <c r="I72" s="147"/>
    </row>
    <row r="73" spans="2:10">
      <c r="B73" s="249" t="s">
        <v>1210</v>
      </c>
      <c r="C73" s="249" t="s">
        <v>1016</v>
      </c>
      <c r="D73" s="153" t="s">
        <v>1196</v>
      </c>
      <c r="E73" s="149" t="s">
        <v>1200</v>
      </c>
      <c r="F73" s="250" t="s">
        <v>9</v>
      </c>
      <c r="G73" s="145">
        <v>204000000</v>
      </c>
      <c r="H73" s="146">
        <v>204000000</v>
      </c>
      <c r="I73" s="147"/>
    </row>
    <row r="74" spans="2:10">
      <c r="B74" s="249" t="s">
        <v>1211</v>
      </c>
      <c r="C74" s="249" t="s">
        <v>1046</v>
      </c>
      <c r="D74" s="153" t="s">
        <v>1196</v>
      </c>
      <c r="E74" s="149" t="s">
        <v>1200</v>
      </c>
      <c r="F74" s="250" t="s">
        <v>170</v>
      </c>
      <c r="G74" s="148">
        <v>24300000</v>
      </c>
      <c r="H74" s="146">
        <v>239588280</v>
      </c>
      <c r="I74" s="147"/>
    </row>
    <row r="75" spans="2:10">
      <c r="B75" s="249" t="s">
        <v>1211</v>
      </c>
      <c r="C75" s="249" t="s">
        <v>1067</v>
      </c>
      <c r="D75" s="153" t="s">
        <v>1196</v>
      </c>
      <c r="E75" s="149" t="s">
        <v>1200</v>
      </c>
      <c r="F75" s="250" t="s">
        <v>170</v>
      </c>
      <c r="G75" s="148">
        <v>5000000</v>
      </c>
      <c r="H75" s="146">
        <v>49298000</v>
      </c>
      <c r="I75" s="147"/>
    </row>
    <row r="76" spans="2:10">
      <c r="B76" s="249" t="s">
        <v>1211</v>
      </c>
      <c r="C76" s="249" t="s">
        <v>1044</v>
      </c>
      <c r="D76" s="153" t="s">
        <v>1196</v>
      </c>
      <c r="E76" s="149" t="s">
        <v>1200</v>
      </c>
      <c r="F76" s="250" t="s">
        <v>170</v>
      </c>
      <c r="G76" s="146">
        <v>20000000</v>
      </c>
      <c r="H76" s="146">
        <v>197192000</v>
      </c>
      <c r="I76" s="147"/>
    </row>
    <row r="77" spans="2:10">
      <c r="B77" s="249" t="s">
        <v>1211</v>
      </c>
      <c r="C77" s="249" t="s">
        <v>1047</v>
      </c>
      <c r="D77" s="153" t="s">
        <v>1196</v>
      </c>
      <c r="E77" s="149" t="s">
        <v>1200</v>
      </c>
      <c r="F77" s="250" t="s">
        <v>170</v>
      </c>
      <c r="G77" s="145">
        <v>76562000</v>
      </c>
      <c r="H77" s="146">
        <v>754870695.20000005</v>
      </c>
      <c r="I77" s="147"/>
    </row>
    <row r="78" spans="2:10" ht="15">
      <c r="B78" s="2" t="s">
        <v>1211</v>
      </c>
      <c r="C78" s="252" t="s">
        <v>1368</v>
      </c>
      <c r="D78" s="153" t="s">
        <v>1196</v>
      </c>
      <c r="E78" s="149" t="s">
        <v>1200</v>
      </c>
      <c r="F78" s="2" t="s">
        <v>170</v>
      </c>
      <c r="G78" s="148">
        <v>10000000</v>
      </c>
      <c r="H78" s="146">
        <v>98596000</v>
      </c>
      <c r="I78" s="151"/>
    </row>
    <row r="79" spans="2:10">
      <c r="B79" s="249" t="s">
        <v>1212</v>
      </c>
      <c r="C79" s="249" t="s">
        <v>1405</v>
      </c>
      <c r="D79" s="153" t="s">
        <v>1196</v>
      </c>
      <c r="E79" s="149" t="s">
        <v>1200</v>
      </c>
      <c r="F79" s="250" t="s">
        <v>9</v>
      </c>
      <c r="G79" s="145">
        <v>35000000</v>
      </c>
      <c r="H79" s="146">
        <v>35000000</v>
      </c>
      <c r="I79" s="151"/>
      <c r="J79" s="152"/>
    </row>
    <row r="80" spans="2:10">
      <c r="B80" s="249" t="s">
        <v>1212</v>
      </c>
      <c r="C80" s="249" t="s">
        <v>1025</v>
      </c>
      <c r="D80" s="153" t="s">
        <v>1196</v>
      </c>
      <c r="E80" s="149" t="s">
        <v>1200</v>
      </c>
      <c r="F80" s="250" t="s">
        <v>170</v>
      </c>
      <c r="G80" s="145">
        <v>20000000</v>
      </c>
      <c r="H80" s="146">
        <v>197192000</v>
      </c>
      <c r="I80" s="151"/>
    </row>
    <row r="81" spans="2:9" ht="15">
      <c r="B81" s="2" t="s">
        <v>1212</v>
      </c>
      <c r="C81" s="252" t="s">
        <v>1434</v>
      </c>
      <c r="D81" s="153" t="s">
        <v>1196</v>
      </c>
      <c r="E81" s="149" t="s">
        <v>1200</v>
      </c>
      <c r="F81" s="2" t="s">
        <v>170</v>
      </c>
      <c r="G81" s="148">
        <v>5000000</v>
      </c>
      <c r="H81" s="146">
        <v>49298000</v>
      </c>
      <c r="I81" s="151"/>
    </row>
    <row r="82" spans="2:9">
      <c r="B82" s="249" t="s">
        <v>1213</v>
      </c>
      <c r="C82" s="249" t="s">
        <v>1022</v>
      </c>
      <c r="D82" s="153" t="s">
        <v>1196</v>
      </c>
      <c r="E82" s="149" t="s">
        <v>1200</v>
      </c>
      <c r="F82" s="250" t="s">
        <v>9</v>
      </c>
      <c r="G82" s="145">
        <v>400000000</v>
      </c>
      <c r="H82" s="146">
        <v>400000000</v>
      </c>
      <c r="I82" s="151"/>
    </row>
    <row r="83" spans="2:9">
      <c r="B83" s="249" t="s">
        <v>1213</v>
      </c>
      <c r="C83" s="249" t="s">
        <v>1406</v>
      </c>
      <c r="D83" s="153" t="s">
        <v>1196</v>
      </c>
      <c r="E83" s="149" t="s">
        <v>1200</v>
      </c>
      <c r="F83" s="250" t="s">
        <v>9</v>
      </c>
      <c r="G83" s="145">
        <v>100000000</v>
      </c>
      <c r="H83" s="146">
        <v>100000000</v>
      </c>
      <c r="I83" s="151"/>
    </row>
    <row r="84" spans="2:9">
      <c r="B84" s="249" t="s">
        <v>1213</v>
      </c>
      <c r="C84" s="249" t="s">
        <v>1345</v>
      </c>
      <c r="D84" s="153" t="s">
        <v>1196</v>
      </c>
      <c r="E84" s="149" t="s">
        <v>1200</v>
      </c>
      <c r="F84" s="250" t="s">
        <v>9</v>
      </c>
      <c r="G84" s="148">
        <v>19000000</v>
      </c>
      <c r="H84" s="146">
        <v>19000000</v>
      </c>
      <c r="I84" s="151"/>
    </row>
    <row r="85" spans="2:9">
      <c r="B85" s="249" t="s">
        <v>1213</v>
      </c>
      <c r="C85" s="249" t="s">
        <v>1054</v>
      </c>
      <c r="D85" s="153" t="s">
        <v>1196</v>
      </c>
      <c r="E85" s="149" t="s">
        <v>1200</v>
      </c>
      <c r="F85" s="250" t="s">
        <v>170</v>
      </c>
      <c r="G85" s="145">
        <v>15700000</v>
      </c>
      <c r="H85" s="146">
        <v>154795720</v>
      </c>
      <c r="I85" s="151"/>
    </row>
    <row r="86" spans="2:9">
      <c r="B86" s="249" t="s">
        <v>1213</v>
      </c>
      <c r="C86" s="249" t="s">
        <v>1028</v>
      </c>
      <c r="D86" s="153" t="s">
        <v>1196</v>
      </c>
      <c r="E86" s="149" t="s">
        <v>1200</v>
      </c>
      <c r="F86" s="250" t="s">
        <v>170</v>
      </c>
      <c r="G86" s="145">
        <v>12000000</v>
      </c>
      <c r="H86" s="146">
        <v>118315200</v>
      </c>
      <c r="I86" s="151"/>
    </row>
    <row r="87" spans="2:9" ht="15">
      <c r="B87" s="2" t="s">
        <v>1213</v>
      </c>
      <c r="C87" s="252" t="s">
        <v>1369</v>
      </c>
      <c r="D87" s="153" t="s">
        <v>1196</v>
      </c>
      <c r="E87" s="149" t="s">
        <v>1200</v>
      </c>
      <c r="F87" s="2" t="s">
        <v>170</v>
      </c>
      <c r="G87" s="148">
        <v>5000000</v>
      </c>
      <c r="H87" s="146">
        <v>49298000</v>
      </c>
      <c r="I87" s="151"/>
    </row>
    <row r="88" spans="2:9">
      <c r="B88" s="249" t="s">
        <v>1214</v>
      </c>
      <c r="C88" s="249" t="s">
        <v>1030</v>
      </c>
      <c r="D88" s="153" t="s">
        <v>1196</v>
      </c>
      <c r="E88" s="149" t="s">
        <v>1200</v>
      </c>
      <c r="F88" s="250" t="s">
        <v>9</v>
      </c>
      <c r="G88" s="148">
        <v>50000000</v>
      </c>
      <c r="H88" s="146">
        <v>50000000</v>
      </c>
      <c r="I88" s="151"/>
    </row>
    <row r="89" spans="2:9">
      <c r="B89" s="249" t="s">
        <v>1214</v>
      </c>
      <c r="C89" s="249" t="s">
        <v>1370</v>
      </c>
      <c r="D89" s="153" t="s">
        <v>1196</v>
      </c>
      <c r="E89" s="149" t="s">
        <v>1200</v>
      </c>
      <c r="F89" s="250" t="s">
        <v>9</v>
      </c>
      <c r="G89" s="148">
        <v>350000000</v>
      </c>
      <c r="H89" s="146">
        <v>350000000</v>
      </c>
      <c r="I89" s="151"/>
    </row>
    <row r="90" spans="2:9">
      <c r="B90" s="249" t="s">
        <v>1214</v>
      </c>
      <c r="C90" s="249" t="s">
        <v>1068</v>
      </c>
      <c r="D90" s="153" t="s">
        <v>1196</v>
      </c>
      <c r="E90" s="149" t="s">
        <v>1200</v>
      </c>
      <c r="F90" s="250" t="s">
        <v>170</v>
      </c>
      <c r="G90" s="148">
        <v>65000000</v>
      </c>
      <c r="H90" s="146">
        <v>640874000</v>
      </c>
      <c r="I90" s="151"/>
    </row>
    <row r="91" spans="2:9">
      <c r="B91" s="249" t="s">
        <v>1214</v>
      </c>
      <c r="C91" s="249" t="s">
        <v>1058</v>
      </c>
      <c r="D91" s="153" t="s">
        <v>1196</v>
      </c>
      <c r="E91" s="149" t="s">
        <v>1200</v>
      </c>
      <c r="F91" s="250" t="s">
        <v>170</v>
      </c>
      <c r="G91" s="148">
        <v>52380000</v>
      </c>
      <c r="H91" s="146">
        <v>516445848</v>
      </c>
      <c r="I91" s="151"/>
    </row>
    <row r="92" spans="2:9">
      <c r="B92" s="249" t="s">
        <v>1214</v>
      </c>
      <c r="C92" s="249" t="s">
        <v>1041</v>
      </c>
      <c r="D92" s="153" t="s">
        <v>1196</v>
      </c>
      <c r="E92" s="149" t="s">
        <v>1200</v>
      </c>
      <c r="F92" s="250" t="s">
        <v>170</v>
      </c>
      <c r="G92" s="148">
        <v>26100000</v>
      </c>
      <c r="H92" s="146">
        <v>257335560</v>
      </c>
      <c r="I92" s="151"/>
    </row>
    <row r="93" spans="2:9">
      <c r="B93" s="249" t="s">
        <v>1215</v>
      </c>
      <c r="C93" s="249" t="s">
        <v>1010</v>
      </c>
      <c r="D93" s="153" t="s">
        <v>1196</v>
      </c>
      <c r="E93" s="149" t="s">
        <v>1200</v>
      </c>
      <c r="F93" s="250" t="s">
        <v>170</v>
      </c>
      <c r="G93" s="148">
        <v>20000000</v>
      </c>
      <c r="H93" s="146">
        <v>197192000</v>
      </c>
      <c r="I93" s="151"/>
    </row>
    <row r="94" spans="2:9" ht="15">
      <c r="B94" s="2" t="s">
        <v>1215</v>
      </c>
      <c r="C94" s="252" t="s">
        <v>1371</v>
      </c>
      <c r="D94" s="153" t="s">
        <v>1196</v>
      </c>
      <c r="E94" s="149" t="s">
        <v>1200</v>
      </c>
      <c r="F94" s="2" t="s">
        <v>170</v>
      </c>
      <c r="G94" s="148">
        <v>22500000</v>
      </c>
      <c r="H94" s="146">
        <v>221841000</v>
      </c>
      <c r="I94" s="151"/>
    </row>
    <row r="95" spans="2:9">
      <c r="B95" s="249" t="s">
        <v>1216</v>
      </c>
      <c r="C95" s="249" t="s">
        <v>1042</v>
      </c>
      <c r="D95" s="122" t="s">
        <v>1196</v>
      </c>
      <c r="E95" s="149" t="s">
        <v>1200</v>
      </c>
      <c r="F95" s="250" t="s">
        <v>170</v>
      </c>
      <c r="G95" s="145">
        <v>47300000</v>
      </c>
      <c r="H95" s="146">
        <v>466359080</v>
      </c>
      <c r="I95" s="151"/>
    </row>
    <row r="96" spans="2:9">
      <c r="B96" s="249" t="s">
        <v>1216</v>
      </c>
      <c r="C96" s="249" t="s">
        <v>1060</v>
      </c>
      <c r="D96" s="122" t="s">
        <v>1196</v>
      </c>
      <c r="E96" s="149" t="s">
        <v>1200</v>
      </c>
      <c r="F96" s="250" t="s">
        <v>170</v>
      </c>
      <c r="G96" s="145">
        <v>62283000</v>
      </c>
      <c r="H96" s="146">
        <v>614085466.79999995</v>
      </c>
      <c r="I96" s="151"/>
    </row>
    <row r="97" spans="2:9">
      <c r="B97" s="249" t="s">
        <v>1435</v>
      </c>
      <c r="C97" s="249" t="s">
        <v>1436</v>
      </c>
      <c r="D97" s="122" t="s">
        <v>1196</v>
      </c>
      <c r="E97" s="149" t="s">
        <v>1200</v>
      </c>
      <c r="F97" s="250" t="s">
        <v>9</v>
      </c>
      <c r="G97" s="145">
        <v>200000000</v>
      </c>
      <c r="H97" s="146">
        <v>200000000</v>
      </c>
      <c r="I97" s="151"/>
    </row>
    <row r="98" spans="2:9">
      <c r="B98" s="153"/>
      <c r="C98" s="218"/>
      <c r="D98" s="122"/>
      <c r="E98" s="137"/>
      <c r="F98" s="154"/>
      <c r="G98" s="145"/>
      <c r="H98" s="146"/>
      <c r="I98" s="151"/>
    </row>
    <row r="99" spans="2:9">
      <c r="B99" s="249" t="s">
        <v>1437</v>
      </c>
      <c r="C99" s="144"/>
      <c r="D99" s="122" t="s">
        <v>1217</v>
      </c>
      <c r="E99" s="137" t="s">
        <v>1218</v>
      </c>
      <c r="F99" s="154" t="s">
        <v>9</v>
      </c>
      <c r="G99" s="145">
        <v>724195992.44000006</v>
      </c>
      <c r="H99" s="146">
        <v>724195992.44000006</v>
      </c>
      <c r="I99" s="151"/>
    </row>
    <row r="100" spans="2:9">
      <c r="B100" s="249" t="s">
        <v>1438</v>
      </c>
      <c r="C100" s="144"/>
      <c r="D100" s="122" t="s">
        <v>1217</v>
      </c>
      <c r="E100" s="137" t="s">
        <v>1218</v>
      </c>
      <c r="F100" s="154" t="s">
        <v>170</v>
      </c>
      <c r="G100" s="145">
        <v>34850.949999999997</v>
      </c>
      <c r="H100" s="146">
        <v>343616.42661999993</v>
      </c>
      <c r="I100" s="151"/>
    </row>
    <row r="101" spans="2:9">
      <c r="B101" s="249" t="s">
        <v>1439</v>
      </c>
      <c r="C101" s="144"/>
      <c r="D101" s="122" t="s">
        <v>1217</v>
      </c>
      <c r="E101" s="137" t="s">
        <v>1218</v>
      </c>
      <c r="F101" s="154" t="s">
        <v>993</v>
      </c>
      <c r="G101" s="145">
        <v>454.55</v>
      </c>
      <c r="H101" s="146">
        <v>3997.2672450000005</v>
      </c>
      <c r="I101" s="151"/>
    </row>
    <row r="102" spans="2:9">
      <c r="B102" s="249" t="s">
        <v>1440</v>
      </c>
      <c r="C102" s="144"/>
      <c r="D102" s="122" t="s">
        <v>1217</v>
      </c>
      <c r="E102" s="137" t="s">
        <v>1219</v>
      </c>
      <c r="F102" s="154" t="s">
        <v>9</v>
      </c>
      <c r="G102" s="145">
        <v>4359082.33</v>
      </c>
      <c r="H102" s="146">
        <v>4359082.33</v>
      </c>
      <c r="I102" s="151"/>
    </row>
    <row r="103" spans="2:9">
      <c r="B103" s="249" t="s">
        <v>1441</v>
      </c>
      <c r="C103" s="144"/>
      <c r="D103" s="122" t="s">
        <v>1217</v>
      </c>
      <c r="E103" s="137" t="s">
        <v>1372</v>
      </c>
      <c r="F103" s="154" t="s">
        <v>9</v>
      </c>
      <c r="G103" s="145">
        <v>752220759.15999997</v>
      </c>
      <c r="H103" s="146">
        <v>752220759.15999997</v>
      </c>
      <c r="I103" s="151"/>
    </row>
    <row r="104" spans="2:9">
      <c r="B104" s="249" t="s">
        <v>1407</v>
      </c>
      <c r="C104" s="144"/>
      <c r="D104" s="122" t="s">
        <v>1442</v>
      </c>
      <c r="E104" s="149" t="s">
        <v>1200</v>
      </c>
      <c r="F104" s="155" t="s">
        <v>9</v>
      </c>
      <c r="G104" s="145">
        <v>6900000000</v>
      </c>
      <c r="H104" s="145">
        <v>6900000000</v>
      </c>
      <c r="I104" s="151"/>
    </row>
    <row r="105" spans="2:9">
      <c r="C105" s="1"/>
      <c r="D105" s="122"/>
      <c r="E105" s="137"/>
      <c r="F105" s="155"/>
      <c r="G105" s="145"/>
      <c r="H105" s="145"/>
    </row>
    <row r="106" spans="2:9">
      <c r="B106" s="220" t="s">
        <v>6</v>
      </c>
      <c r="C106" s="221"/>
      <c r="D106" s="221"/>
      <c r="E106" s="222"/>
      <c r="F106" s="221"/>
      <c r="G106" s="223"/>
      <c r="H106" s="223">
        <f>SUM(H20:H104)</f>
        <v>24810976667.623867</v>
      </c>
    </row>
    <row r="107" spans="2:9">
      <c r="C107" s="1"/>
      <c r="D107" s="137"/>
      <c r="E107" s="137"/>
      <c r="F107" s="137"/>
      <c r="H107" s="156"/>
    </row>
    <row r="108" spans="2:9">
      <c r="D108" s="122"/>
      <c r="E108" s="122"/>
      <c r="F108" s="122"/>
      <c r="G108" s="137" t="s">
        <v>1221</v>
      </c>
      <c r="H108" s="157">
        <f>H96/G96</f>
        <v>9.8595999999999986</v>
      </c>
    </row>
    <row r="109" spans="2:9">
      <c r="D109" s="122"/>
      <c r="E109" s="122"/>
      <c r="F109" s="122"/>
      <c r="G109" s="137"/>
      <c r="H109" s="157"/>
    </row>
    <row r="110" spans="2:9">
      <c r="B110" s="1" t="s">
        <v>1220</v>
      </c>
      <c r="C110" s="1"/>
      <c r="D110" s="137"/>
      <c r="E110" s="137"/>
      <c r="F110" s="137"/>
    </row>
    <row r="111" spans="2:9">
      <c r="B111" s="1" t="s">
        <v>1408</v>
      </c>
      <c r="C111" s="1"/>
      <c r="D111" s="137"/>
      <c r="E111" s="137"/>
      <c r="F111" s="137"/>
    </row>
    <row r="112" spans="2:9">
      <c r="B112" s="1" t="s">
        <v>1222</v>
      </c>
      <c r="C112" s="1"/>
      <c r="D112" s="137"/>
      <c r="E112" s="137"/>
      <c r="F112" s="137"/>
    </row>
  </sheetData>
  <dataValidations count="1">
    <dataValidation type="list" allowBlank="1" showInputMessage="1" showErrorMessage="1" promptTitle="Please select a currency" prompt=" " sqref="F49 F20:F37" xr:uid="{260B225D-F785-4443-AF77-429478A755D7}">
      <formula1>FX</formula1>
    </dataValidation>
  </dataValidations>
  <hyperlinks>
    <hyperlink ref="B59" r:id="rId1" display="eivind.hegelstad@sparebank1.no" xr:uid="{8F99F7D1-EAD5-4164-9871-D1CB797A589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R65"/>
  <sheetViews>
    <sheetView workbookViewId="0">
      <selection activeCell="A34" sqref="A34"/>
    </sheetView>
  </sheetViews>
  <sheetFormatPr defaultColWidth="9.140625" defaultRowHeight="12"/>
  <cols>
    <col min="1" max="1" width="1.28515625" style="162" customWidth="1"/>
    <col min="2" max="2" width="18.28515625" style="162" customWidth="1"/>
    <col min="3" max="3" width="12.85546875" style="170" bestFit="1" customWidth="1"/>
    <col min="4" max="4" width="21.5703125" style="162" customWidth="1"/>
    <col min="5" max="5" width="20" style="162" bestFit="1" customWidth="1"/>
    <col min="6" max="6" width="15.7109375" style="162" customWidth="1"/>
    <col min="7" max="7" width="20.5703125" style="162" customWidth="1"/>
    <col min="8" max="8" width="23.42578125" style="171" customWidth="1"/>
    <col min="9" max="10" width="14.7109375" style="162" customWidth="1"/>
    <col min="11" max="11" width="23.7109375" style="163" bestFit="1" customWidth="1"/>
    <col min="12" max="13" width="9.140625" style="162"/>
    <col min="14" max="14" width="18.42578125" style="162" bestFit="1" customWidth="1"/>
    <col min="15" max="15" width="10" style="162" bestFit="1" customWidth="1"/>
    <col min="16" max="16" width="9.140625" style="162"/>
    <col min="17" max="17" width="15.7109375" style="162" bestFit="1" customWidth="1"/>
    <col min="18" max="18" width="12.5703125" style="162" bestFit="1" customWidth="1"/>
    <col min="19" max="16384" width="9.140625" style="162"/>
  </cols>
  <sheetData>
    <row r="3" spans="2:17">
      <c r="B3" s="158"/>
      <c r="C3" s="159"/>
      <c r="D3" s="158"/>
      <c r="E3" s="160"/>
      <c r="F3" s="160"/>
      <c r="G3" s="160"/>
      <c r="H3" s="161"/>
    </row>
    <row r="4" spans="2:17">
      <c r="B4" s="158"/>
      <c r="C4" s="159"/>
      <c r="D4" s="158"/>
      <c r="E4" s="160" t="s">
        <v>0</v>
      </c>
      <c r="F4" s="160"/>
      <c r="G4" s="160" t="s">
        <v>0</v>
      </c>
      <c r="H4" s="161"/>
    </row>
    <row r="5" spans="2:17">
      <c r="B5" s="158"/>
      <c r="C5" s="159"/>
      <c r="D5" s="158"/>
      <c r="E5" s="160"/>
      <c r="F5" s="160"/>
      <c r="G5" s="160"/>
      <c r="H5" s="161"/>
    </row>
    <row r="6" spans="2:17" ht="20.25" customHeight="1">
      <c r="B6" s="245"/>
      <c r="C6" s="245"/>
      <c r="D6" s="245"/>
      <c r="E6" s="245"/>
      <c r="F6" s="245"/>
      <c r="G6" s="245"/>
      <c r="H6" s="245"/>
      <c r="I6" s="245"/>
    </row>
    <row r="7" spans="2:17">
      <c r="B7" s="245" t="s">
        <v>1420</v>
      </c>
      <c r="C7" s="245"/>
      <c r="D7" s="245"/>
      <c r="E7" s="245"/>
      <c r="F7" s="245"/>
      <c r="G7" s="245"/>
      <c r="H7" s="245"/>
      <c r="I7" s="245"/>
    </row>
    <row r="8" spans="2:17" ht="12.75" thickBot="1">
      <c r="B8" s="246" t="s">
        <v>1223</v>
      </c>
      <c r="C8" s="246"/>
      <c r="D8" s="246"/>
      <c r="E8" s="246"/>
      <c r="F8" s="246"/>
      <c r="G8" s="246"/>
      <c r="H8" s="246"/>
      <c r="I8" s="246"/>
    </row>
    <row r="9" spans="2:17" ht="12.75" customHeight="1">
      <c r="B9" s="164"/>
      <c r="C9" s="165"/>
      <c r="D9" s="164"/>
      <c r="E9" s="164"/>
      <c r="F9" s="164"/>
      <c r="G9" s="164"/>
      <c r="H9" s="164"/>
      <c r="I9" s="164"/>
      <c r="J9" s="164"/>
    </row>
    <row r="10" spans="2:17">
      <c r="B10" s="166" t="s">
        <v>1224</v>
      </c>
      <c r="C10" s="167" t="s">
        <v>1225</v>
      </c>
      <c r="D10" s="167" t="s">
        <v>1226</v>
      </c>
      <c r="E10" s="168" t="s">
        <v>1227</v>
      </c>
      <c r="F10" s="167" t="s">
        <v>1228</v>
      </c>
      <c r="G10" s="167" t="s">
        <v>1229</v>
      </c>
      <c r="H10" s="167" t="s">
        <v>1230</v>
      </c>
      <c r="I10" s="167" t="s">
        <v>998</v>
      </c>
      <c r="J10" s="167" t="s">
        <v>1231</v>
      </c>
    </row>
    <row r="11" spans="2:17">
      <c r="B11" s="169" t="s">
        <v>170</v>
      </c>
    </row>
    <row r="12" spans="2:17">
      <c r="B12" s="182" t="s">
        <v>1383</v>
      </c>
      <c r="C12" s="172">
        <v>1000</v>
      </c>
      <c r="D12" s="191" t="s">
        <v>1292</v>
      </c>
      <c r="E12" s="192" t="s">
        <v>1384</v>
      </c>
      <c r="F12" s="175" t="s">
        <v>1280</v>
      </c>
      <c r="G12" s="176" t="s">
        <v>1385</v>
      </c>
      <c r="H12" s="175" t="s">
        <v>3</v>
      </c>
      <c r="I12" s="193" t="s">
        <v>1386</v>
      </c>
      <c r="J12" s="194">
        <v>10.199999999999999</v>
      </c>
      <c r="O12" s="189"/>
      <c r="Q12" s="189"/>
    </row>
    <row r="13" spans="2:17">
      <c r="B13" s="182" t="s">
        <v>1379</v>
      </c>
      <c r="C13" s="172">
        <v>1000</v>
      </c>
      <c r="D13" s="191" t="s">
        <v>1380</v>
      </c>
      <c r="E13" s="192" t="s">
        <v>1381</v>
      </c>
      <c r="F13" s="175" t="s">
        <v>1280</v>
      </c>
      <c r="G13" s="176" t="s">
        <v>1385</v>
      </c>
      <c r="H13" s="175" t="s">
        <v>3</v>
      </c>
      <c r="I13" s="193" t="s">
        <v>1382</v>
      </c>
      <c r="J13" s="194">
        <v>9.75</v>
      </c>
      <c r="O13" s="189"/>
      <c r="Q13" s="189"/>
    </row>
    <row r="14" spans="2:17">
      <c r="B14" s="182" t="s">
        <v>1374</v>
      </c>
      <c r="C14" s="172">
        <v>1250</v>
      </c>
      <c r="D14" s="191" t="s">
        <v>1375</v>
      </c>
      <c r="E14" s="192" t="s">
        <v>1376</v>
      </c>
      <c r="F14" s="175" t="s">
        <v>1280</v>
      </c>
      <c r="G14" s="175" t="s">
        <v>1377</v>
      </c>
      <c r="H14" s="175" t="s">
        <v>3</v>
      </c>
      <c r="I14" s="193" t="s">
        <v>1378</v>
      </c>
      <c r="J14" s="194">
        <v>9.7799999999999994</v>
      </c>
      <c r="O14" s="189"/>
      <c r="Q14" s="189"/>
    </row>
    <row r="15" spans="2:17">
      <c r="B15" s="182" t="s">
        <v>1293</v>
      </c>
      <c r="C15" s="172">
        <v>25</v>
      </c>
      <c r="D15" s="192" t="s">
        <v>1346</v>
      </c>
      <c r="E15" s="192" t="s">
        <v>1347</v>
      </c>
      <c r="F15" s="175" t="s">
        <v>1280</v>
      </c>
      <c r="G15" s="175" t="s">
        <v>1373</v>
      </c>
      <c r="H15" s="175" t="s">
        <v>3</v>
      </c>
      <c r="I15" s="193" t="s">
        <v>1348</v>
      </c>
      <c r="J15" s="194">
        <v>10</v>
      </c>
      <c r="O15" s="189"/>
      <c r="Q15" s="189"/>
    </row>
    <row r="16" spans="2:17">
      <c r="B16" s="182" t="s">
        <v>1282</v>
      </c>
      <c r="C16" s="172">
        <v>1000</v>
      </c>
      <c r="D16" s="192" t="s">
        <v>1283</v>
      </c>
      <c r="E16" s="192" t="s">
        <v>1284</v>
      </c>
      <c r="F16" s="175" t="s">
        <v>1280</v>
      </c>
      <c r="G16" s="175" t="s">
        <v>1236</v>
      </c>
      <c r="H16" s="175" t="s">
        <v>3</v>
      </c>
      <c r="I16" s="193" t="s">
        <v>1001</v>
      </c>
      <c r="J16" s="194">
        <v>9.5</v>
      </c>
      <c r="O16" s="189"/>
      <c r="Q16" s="189"/>
    </row>
    <row r="17" spans="2:18">
      <c r="B17" s="182" t="s">
        <v>1277</v>
      </c>
      <c r="C17" s="172">
        <v>1000</v>
      </c>
      <c r="D17" s="192" t="s">
        <v>1278</v>
      </c>
      <c r="E17" s="192" t="s">
        <v>1279</v>
      </c>
      <c r="F17" s="175" t="s">
        <v>1280</v>
      </c>
      <c r="G17" s="175" t="s">
        <v>1281</v>
      </c>
      <c r="H17" s="175" t="s">
        <v>3</v>
      </c>
      <c r="I17" s="193" t="s">
        <v>1012</v>
      </c>
      <c r="J17" s="194">
        <v>9.64</v>
      </c>
      <c r="O17" s="189"/>
      <c r="Q17" s="189"/>
    </row>
    <row r="18" spans="2:18">
      <c r="B18" s="160" t="s">
        <v>1232</v>
      </c>
      <c r="C18" s="172">
        <v>1000</v>
      </c>
      <c r="D18" s="173" t="s">
        <v>1233</v>
      </c>
      <c r="E18" s="174" t="s">
        <v>1234</v>
      </c>
      <c r="F18" s="175" t="s">
        <v>1235</v>
      </c>
      <c r="G18" s="176" t="s">
        <v>1236</v>
      </c>
      <c r="H18" s="175" t="s">
        <v>3</v>
      </c>
      <c r="I18" s="175" t="s">
        <v>1021</v>
      </c>
      <c r="J18" s="177">
        <v>9.4600000000000009</v>
      </c>
    </row>
    <row r="19" spans="2:18">
      <c r="B19" s="160" t="s">
        <v>1237</v>
      </c>
      <c r="C19" s="172">
        <v>1000</v>
      </c>
      <c r="D19" s="173" t="s">
        <v>1238</v>
      </c>
      <c r="E19" s="174" t="s">
        <v>1239</v>
      </c>
      <c r="F19" s="175" t="s">
        <v>1235</v>
      </c>
      <c r="G19" s="176" t="s">
        <v>1240</v>
      </c>
      <c r="H19" s="175" t="s">
        <v>3</v>
      </c>
      <c r="I19" s="175" t="s">
        <v>1029</v>
      </c>
      <c r="J19" s="177">
        <f>(9.0489+(4530000000/500000000))/2</f>
        <v>9.0544499999999992</v>
      </c>
      <c r="M19" s="178"/>
      <c r="N19" s="178"/>
      <c r="O19" s="179"/>
      <c r="P19" s="178"/>
    </row>
    <row r="20" spans="2:18">
      <c r="B20" s="160" t="s">
        <v>1241</v>
      </c>
      <c r="C20" s="172">
        <v>20</v>
      </c>
      <c r="D20" s="173" t="s">
        <v>1238</v>
      </c>
      <c r="E20" s="174" t="s">
        <v>1242</v>
      </c>
      <c r="F20" s="175" t="s">
        <v>1235</v>
      </c>
      <c r="G20" s="180" t="s">
        <v>1243</v>
      </c>
      <c r="H20" s="175" t="s">
        <v>3</v>
      </c>
      <c r="I20" s="175" t="s">
        <v>1032</v>
      </c>
      <c r="J20" s="177" t="s">
        <v>1244</v>
      </c>
      <c r="M20" s="178"/>
      <c r="N20" s="178"/>
      <c r="O20" s="179"/>
      <c r="P20" s="178"/>
    </row>
    <row r="21" spans="2:18">
      <c r="B21" s="160" t="s">
        <v>1245</v>
      </c>
      <c r="C21" s="172">
        <v>1000</v>
      </c>
      <c r="D21" s="173" t="s">
        <v>1246</v>
      </c>
      <c r="E21" s="174" t="s">
        <v>1247</v>
      </c>
      <c r="F21" s="175" t="s">
        <v>1235</v>
      </c>
      <c r="G21" s="176" t="s">
        <v>1236</v>
      </c>
      <c r="H21" s="175" t="s">
        <v>3</v>
      </c>
      <c r="I21" s="175" t="s">
        <v>1037</v>
      </c>
      <c r="J21" s="181">
        <v>9.32</v>
      </c>
      <c r="M21" s="182"/>
      <c r="N21" s="178"/>
      <c r="O21" s="179"/>
      <c r="P21" s="178"/>
      <c r="Q21" s="183"/>
      <c r="R21" s="179"/>
    </row>
    <row r="22" spans="2:18">
      <c r="B22" s="160" t="s">
        <v>1248</v>
      </c>
      <c r="C22" s="172">
        <v>30</v>
      </c>
      <c r="D22" s="173" t="s">
        <v>1249</v>
      </c>
      <c r="E22" s="174" t="s">
        <v>1250</v>
      </c>
      <c r="F22" s="175" t="s">
        <v>1235</v>
      </c>
      <c r="G22" s="176" t="s">
        <v>1251</v>
      </c>
      <c r="H22" s="175" t="s">
        <v>3</v>
      </c>
      <c r="I22" s="175" t="s">
        <v>1050</v>
      </c>
      <c r="J22" s="184">
        <v>9.5</v>
      </c>
      <c r="M22" s="182"/>
      <c r="N22" s="178"/>
      <c r="O22" s="179"/>
      <c r="P22" s="178"/>
      <c r="Q22" s="183"/>
      <c r="R22" s="179"/>
    </row>
    <row r="23" spans="2:18">
      <c r="B23" s="160" t="s">
        <v>1252</v>
      </c>
      <c r="C23" s="172">
        <v>1000</v>
      </c>
      <c r="D23" s="173" t="s">
        <v>1253</v>
      </c>
      <c r="E23" s="174" t="s">
        <v>1254</v>
      </c>
      <c r="F23" s="175" t="s">
        <v>1235</v>
      </c>
      <c r="G23" s="176" t="s">
        <v>1236</v>
      </c>
      <c r="H23" s="175" t="s">
        <v>3</v>
      </c>
      <c r="I23" s="175" t="s">
        <v>1053</v>
      </c>
      <c r="J23" s="184">
        <v>9.4184999999999999</v>
      </c>
      <c r="M23" s="182"/>
      <c r="N23" s="178"/>
      <c r="O23" s="179"/>
      <c r="P23" s="178"/>
      <c r="Q23" s="183"/>
      <c r="R23" s="179"/>
    </row>
    <row r="24" spans="2:18">
      <c r="B24" s="160" t="s">
        <v>1255</v>
      </c>
      <c r="C24" s="172">
        <v>15</v>
      </c>
      <c r="D24" s="173" t="s">
        <v>1253</v>
      </c>
      <c r="E24" s="174" t="s">
        <v>1256</v>
      </c>
      <c r="F24" s="175" t="s">
        <v>1235</v>
      </c>
      <c r="G24" s="180" t="s">
        <v>1257</v>
      </c>
      <c r="H24" s="175" t="s">
        <v>2</v>
      </c>
      <c r="I24" s="175" t="s">
        <v>1055</v>
      </c>
      <c r="J24" s="185" t="s">
        <v>1244</v>
      </c>
      <c r="Q24" s="183"/>
      <c r="R24" s="179"/>
    </row>
    <row r="25" spans="2:18">
      <c r="B25" s="162" t="s">
        <v>1258</v>
      </c>
      <c r="C25" s="172">
        <v>1000</v>
      </c>
      <c r="D25" s="186" t="s">
        <v>1259</v>
      </c>
      <c r="E25" s="186" t="s">
        <v>1260</v>
      </c>
      <c r="F25" s="175" t="s">
        <v>1235</v>
      </c>
      <c r="G25" s="175" t="s">
        <v>1261</v>
      </c>
      <c r="H25" s="187" t="s">
        <v>3</v>
      </c>
      <c r="I25" s="187" t="s">
        <v>1061</v>
      </c>
      <c r="J25" s="181">
        <f>9.415</f>
        <v>9.4149999999999991</v>
      </c>
      <c r="Q25" s="183"/>
      <c r="R25" s="188"/>
    </row>
    <row r="26" spans="2:18">
      <c r="B26" s="162" t="s">
        <v>1262</v>
      </c>
      <c r="C26" s="172">
        <v>1000</v>
      </c>
      <c r="D26" s="186" t="s">
        <v>1263</v>
      </c>
      <c r="E26" s="186" t="s">
        <v>1264</v>
      </c>
      <c r="F26" s="175" t="s">
        <v>1235</v>
      </c>
      <c r="G26" s="175" t="s">
        <v>1265</v>
      </c>
      <c r="H26" s="187" t="s">
        <v>3</v>
      </c>
      <c r="I26" s="187" t="s">
        <v>1069</v>
      </c>
      <c r="J26" s="181">
        <v>8.2799999999999994</v>
      </c>
      <c r="N26" s="189"/>
      <c r="Q26" s="190"/>
    </row>
    <row r="27" spans="2:18">
      <c r="B27" s="182" t="s">
        <v>1266</v>
      </c>
      <c r="C27" s="172">
        <v>1000</v>
      </c>
      <c r="D27" s="191" t="s">
        <v>1267</v>
      </c>
      <c r="E27" s="192" t="s">
        <v>1268</v>
      </c>
      <c r="F27" s="175" t="s">
        <v>1235</v>
      </c>
      <c r="G27" s="175" t="s">
        <v>1265</v>
      </c>
      <c r="H27" s="175" t="s">
        <v>3</v>
      </c>
      <c r="I27" s="170" t="s">
        <v>1070</v>
      </c>
      <c r="J27" s="181">
        <v>7.61</v>
      </c>
      <c r="N27" s="163"/>
      <c r="O27" s="189"/>
      <c r="Q27" s="189"/>
    </row>
    <row r="28" spans="2:18">
      <c r="B28" s="182" t="s">
        <v>1269</v>
      </c>
      <c r="C28" s="172">
        <v>850</v>
      </c>
      <c r="D28" s="192" t="s">
        <v>1270</v>
      </c>
      <c r="E28" s="192" t="s">
        <v>1271</v>
      </c>
      <c r="F28" s="175" t="s">
        <v>1235</v>
      </c>
      <c r="G28" s="175" t="s">
        <v>1272</v>
      </c>
      <c r="H28" s="175" t="s">
        <v>3</v>
      </c>
      <c r="I28" s="193" t="s">
        <v>1076</v>
      </c>
      <c r="J28" s="194">
        <v>7.7</v>
      </c>
      <c r="Q28" s="189"/>
    </row>
    <row r="29" spans="2:18">
      <c r="B29" s="182" t="s">
        <v>1273</v>
      </c>
      <c r="C29" s="172">
        <v>1000</v>
      </c>
      <c r="D29" s="192" t="s">
        <v>1274</v>
      </c>
      <c r="E29" s="192" t="s">
        <v>1275</v>
      </c>
      <c r="F29" s="175" t="s">
        <v>1235</v>
      </c>
      <c r="G29" s="175" t="s">
        <v>1276</v>
      </c>
      <c r="H29" s="175" t="s">
        <v>3</v>
      </c>
      <c r="I29" s="193" t="s">
        <v>1078</v>
      </c>
      <c r="J29" s="194">
        <v>7.93</v>
      </c>
      <c r="O29" s="189"/>
      <c r="Q29" s="189"/>
    </row>
    <row r="31" spans="2:18">
      <c r="B31" s="195" t="s">
        <v>995</v>
      </c>
      <c r="O31" s="189"/>
      <c r="Q31" s="189"/>
    </row>
    <row r="32" spans="2:18">
      <c r="B32" s="160" t="s">
        <v>1289</v>
      </c>
      <c r="C32" s="172">
        <v>250</v>
      </c>
      <c r="D32" s="196" t="s">
        <v>1290</v>
      </c>
      <c r="E32" s="192" t="s">
        <v>1291</v>
      </c>
      <c r="F32" s="175" t="s">
        <v>1280</v>
      </c>
      <c r="G32" s="176">
        <v>1.7500000000000002E-2</v>
      </c>
      <c r="H32" s="175" t="s">
        <v>3</v>
      </c>
      <c r="I32" s="193" t="s">
        <v>1002</v>
      </c>
      <c r="J32" s="194">
        <v>11.01</v>
      </c>
      <c r="O32" s="189"/>
      <c r="Q32" s="189"/>
    </row>
    <row r="33" spans="1:17">
      <c r="B33" s="160" t="s">
        <v>1285</v>
      </c>
      <c r="C33" s="172">
        <v>500</v>
      </c>
      <c r="D33" s="196" t="s">
        <v>1286</v>
      </c>
      <c r="E33" s="192" t="s">
        <v>1287</v>
      </c>
      <c r="F33" s="175" t="s">
        <v>1280</v>
      </c>
      <c r="G33" s="175" t="s">
        <v>1288</v>
      </c>
      <c r="H33" s="175" t="s">
        <v>2</v>
      </c>
      <c r="I33" s="193" t="s">
        <v>1421</v>
      </c>
      <c r="J33" s="194">
        <v>10.692</v>
      </c>
      <c r="O33" s="189"/>
      <c r="Q33" s="189"/>
    </row>
    <row r="34" spans="1:17">
      <c r="B34" s="160"/>
      <c r="C34" s="175"/>
      <c r="D34" s="192"/>
      <c r="E34" s="192"/>
      <c r="F34" s="175"/>
      <c r="G34" s="175"/>
      <c r="H34" s="175"/>
      <c r="I34" s="193"/>
      <c r="J34" s="194"/>
    </row>
    <row r="35" spans="1:17">
      <c r="B35" s="197" t="s">
        <v>9</v>
      </c>
      <c r="C35" s="175"/>
      <c r="D35" s="175"/>
      <c r="E35" s="192"/>
      <c r="G35" s="175"/>
      <c r="I35" s="193"/>
      <c r="J35" s="194"/>
    </row>
    <row r="36" spans="1:17">
      <c r="B36" s="161" t="s">
        <v>1422</v>
      </c>
      <c r="C36" s="172">
        <v>5250</v>
      </c>
      <c r="D36" s="191" t="s">
        <v>1423</v>
      </c>
      <c r="E36" s="191" t="s">
        <v>1424</v>
      </c>
      <c r="F36" s="175" t="s">
        <v>1280</v>
      </c>
      <c r="G36" s="175" t="s">
        <v>1425</v>
      </c>
      <c r="H36" s="193" t="s">
        <v>2</v>
      </c>
      <c r="I36" s="193" t="s">
        <v>1426</v>
      </c>
      <c r="J36" s="194"/>
    </row>
    <row r="37" spans="1:17">
      <c r="B37" s="161" t="s">
        <v>1387</v>
      </c>
      <c r="C37" s="172">
        <v>1500</v>
      </c>
      <c r="D37" s="191" t="s">
        <v>1388</v>
      </c>
      <c r="E37" s="191" t="s">
        <v>1389</v>
      </c>
      <c r="F37" s="175" t="s">
        <v>1280</v>
      </c>
      <c r="G37" s="175" t="s">
        <v>1303</v>
      </c>
      <c r="H37" s="193" t="s">
        <v>3</v>
      </c>
      <c r="I37" s="193" t="s">
        <v>1390</v>
      </c>
      <c r="J37" s="194"/>
    </row>
    <row r="38" spans="1:17">
      <c r="B38" s="161" t="s">
        <v>1391</v>
      </c>
      <c r="C38" s="172">
        <v>8100</v>
      </c>
      <c r="D38" s="191" t="s">
        <v>1392</v>
      </c>
      <c r="E38" s="191" t="s">
        <v>1393</v>
      </c>
      <c r="F38" s="175" t="s">
        <v>1280</v>
      </c>
      <c r="G38" s="175" t="s">
        <v>1394</v>
      </c>
      <c r="H38" s="193" t="s">
        <v>2</v>
      </c>
      <c r="I38" s="193" t="s">
        <v>1395</v>
      </c>
      <c r="J38" s="194"/>
    </row>
    <row r="39" spans="1:17">
      <c r="B39" s="161" t="s">
        <v>1293</v>
      </c>
      <c r="C39" s="172">
        <v>4700</v>
      </c>
      <c r="D39" s="191" t="s">
        <v>1294</v>
      </c>
      <c r="E39" s="191" t="s">
        <v>1295</v>
      </c>
      <c r="F39" s="175" t="s">
        <v>1280</v>
      </c>
      <c r="G39" s="175" t="s">
        <v>1296</v>
      </c>
      <c r="H39" s="193" t="s">
        <v>3</v>
      </c>
      <c r="I39" s="193" t="s">
        <v>1427</v>
      </c>
      <c r="J39" s="194"/>
    </row>
    <row r="40" spans="1:17">
      <c r="B40" s="161" t="s">
        <v>1297</v>
      </c>
      <c r="C40" s="172">
        <v>8500</v>
      </c>
      <c r="D40" s="191" t="s">
        <v>1298</v>
      </c>
      <c r="E40" s="198" t="s">
        <v>1284</v>
      </c>
      <c r="F40" s="175" t="s">
        <v>1280</v>
      </c>
      <c r="G40" s="175" t="s">
        <v>1299</v>
      </c>
      <c r="H40" s="193" t="s">
        <v>2</v>
      </c>
      <c r="I40" s="193" t="s">
        <v>1017</v>
      </c>
      <c r="J40" s="194"/>
    </row>
    <row r="41" spans="1:17">
      <c r="B41" s="161" t="s">
        <v>1300</v>
      </c>
      <c r="C41" s="172">
        <v>1700</v>
      </c>
      <c r="D41" s="191" t="s">
        <v>1301</v>
      </c>
      <c r="E41" s="198" t="s">
        <v>1302</v>
      </c>
      <c r="F41" s="175" t="s">
        <v>1235</v>
      </c>
      <c r="G41" s="175" t="s">
        <v>1303</v>
      </c>
      <c r="H41" s="193" t="s">
        <v>3</v>
      </c>
      <c r="I41" s="193" t="s">
        <v>1034</v>
      </c>
      <c r="J41" s="194"/>
    </row>
    <row r="42" spans="1:17">
      <c r="A42" s="160"/>
      <c r="B42" s="161" t="s">
        <v>1304</v>
      </c>
      <c r="C42" s="172">
        <f>7750+1750</f>
        <v>9500</v>
      </c>
      <c r="D42" s="191" t="s">
        <v>1249</v>
      </c>
      <c r="E42" s="198" t="s">
        <v>1305</v>
      </c>
      <c r="F42" s="175" t="s">
        <v>1235</v>
      </c>
      <c r="G42" s="175" t="s">
        <v>1306</v>
      </c>
      <c r="H42" s="193" t="s">
        <v>2</v>
      </c>
      <c r="I42" s="193" t="s">
        <v>1051</v>
      </c>
      <c r="J42" s="194"/>
      <c r="K42" s="162"/>
    </row>
    <row r="43" spans="1:17">
      <c r="A43" s="160"/>
      <c r="B43" s="161" t="s">
        <v>1307</v>
      </c>
      <c r="C43" s="172">
        <v>2550</v>
      </c>
      <c r="D43" s="191" t="s">
        <v>1253</v>
      </c>
      <c r="E43" s="198" t="s">
        <v>1308</v>
      </c>
      <c r="F43" s="175" t="s">
        <v>1235</v>
      </c>
      <c r="G43" s="175" t="s">
        <v>1309</v>
      </c>
      <c r="H43" s="193" t="s">
        <v>3</v>
      </c>
      <c r="I43" s="193" t="s">
        <v>1052</v>
      </c>
      <c r="J43" s="194"/>
      <c r="K43" s="162"/>
    </row>
    <row r="44" spans="1:17">
      <c r="A44" s="160"/>
      <c r="B44" s="161" t="s">
        <v>1310</v>
      </c>
      <c r="C44" s="172">
        <v>2200</v>
      </c>
      <c r="D44" s="191" t="s">
        <v>1311</v>
      </c>
      <c r="E44" s="198" t="s">
        <v>1305</v>
      </c>
      <c r="F44" s="175" t="s">
        <v>1235</v>
      </c>
      <c r="G44" s="180" t="s">
        <v>1312</v>
      </c>
      <c r="H44" s="193" t="s">
        <v>3</v>
      </c>
      <c r="I44" s="193" t="s">
        <v>1057</v>
      </c>
      <c r="J44" s="194"/>
      <c r="K44" s="162"/>
    </row>
    <row r="45" spans="1:17">
      <c r="B45" s="161" t="s">
        <v>1313</v>
      </c>
      <c r="C45" s="172">
        <v>2500</v>
      </c>
      <c r="D45" s="191" t="s">
        <v>1314</v>
      </c>
      <c r="E45" s="198" t="s">
        <v>1315</v>
      </c>
      <c r="F45" s="175" t="s">
        <v>1235</v>
      </c>
      <c r="G45" s="170" t="s">
        <v>1316</v>
      </c>
      <c r="H45" s="193" t="s">
        <v>3</v>
      </c>
      <c r="I45" s="193" t="s">
        <v>1064</v>
      </c>
      <c r="J45" s="194"/>
      <c r="K45" s="162"/>
    </row>
    <row r="46" spans="1:17">
      <c r="B46" s="161" t="s">
        <v>1317</v>
      </c>
      <c r="C46" s="172">
        <v>10500</v>
      </c>
      <c r="D46" s="191" t="s">
        <v>1318</v>
      </c>
      <c r="E46" s="198" t="s">
        <v>1315</v>
      </c>
      <c r="F46" s="175" t="s">
        <v>1235</v>
      </c>
      <c r="G46" s="170" t="s">
        <v>1319</v>
      </c>
      <c r="H46" s="193" t="s">
        <v>2</v>
      </c>
      <c r="I46" s="193" t="s">
        <v>1065</v>
      </c>
      <c r="J46" s="194"/>
      <c r="K46" s="162"/>
    </row>
    <row r="47" spans="1:17">
      <c r="A47" s="160"/>
      <c r="B47" s="200" t="s">
        <v>1320</v>
      </c>
      <c r="C47" s="175">
        <v>80</v>
      </c>
      <c r="D47" s="191" t="s">
        <v>1321</v>
      </c>
      <c r="E47" s="198" t="s">
        <v>1322</v>
      </c>
      <c r="F47" s="175" t="s">
        <v>1235</v>
      </c>
      <c r="G47" s="180" t="s">
        <v>1312</v>
      </c>
      <c r="H47" s="193" t="s">
        <v>3</v>
      </c>
      <c r="I47" s="193" t="s">
        <v>1066</v>
      </c>
      <c r="J47" s="194"/>
      <c r="K47" s="162"/>
    </row>
    <row r="48" spans="1:17" ht="13.5" customHeight="1">
      <c r="B48" s="200" t="s">
        <v>1323</v>
      </c>
      <c r="C48" s="247">
        <v>856</v>
      </c>
      <c r="D48" s="198" t="s">
        <v>1324</v>
      </c>
      <c r="E48" s="248" t="s">
        <v>1268</v>
      </c>
      <c r="F48" s="193" t="s">
        <v>1235</v>
      </c>
      <c r="G48" s="159" t="s">
        <v>1319</v>
      </c>
      <c r="H48" s="193" t="s">
        <v>2</v>
      </c>
      <c r="I48" s="193" t="s">
        <v>1071</v>
      </c>
      <c r="J48" s="194"/>
      <c r="K48" s="199"/>
    </row>
    <row r="49" spans="2:11">
      <c r="B49" s="161" t="s">
        <v>1325</v>
      </c>
      <c r="C49" s="172">
        <v>1650</v>
      </c>
      <c r="D49" s="192" t="s">
        <v>1326</v>
      </c>
      <c r="E49" s="192" t="s">
        <v>1327</v>
      </c>
      <c r="F49" s="175" t="s">
        <v>1235</v>
      </c>
      <c r="G49" s="175" t="s">
        <v>1328</v>
      </c>
      <c r="H49" s="175" t="s">
        <v>3</v>
      </c>
      <c r="I49" s="193" t="s">
        <v>1075</v>
      </c>
      <c r="J49" s="194"/>
      <c r="K49" s="199"/>
    </row>
    <row r="50" spans="2:11">
      <c r="B50" s="161" t="s">
        <v>1329</v>
      </c>
      <c r="C50" s="172">
        <v>3020</v>
      </c>
      <c r="D50" s="192" t="s">
        <v>1330</v>
      </c>
      <c r="E50" s="192" t="s">
        <v>1331</v>
      </c>
      <c r="F50" s="175" t="s">
        <v>1235</v>
      </c>
      <c r="G50" s="175" t="s">
        <v>1332</v>
      </c>
      <c r="H50" s="175" t="s">
        <v>3</v>
      </c>
      <c r="I50" s="193" t="s">
        <v>1077</v>
      </c>
      <c r="J50" s="194"/>
    </row>
    <row r="51" spans="2:11">
      <c r="B51" s="161"/>
      <c r="C51" s="172"/>
      <c r="D51" s="192"/>
      <c r="E51" s="201"/>
      <c r="F51" s="202"/>
      <c r="G51" s="170"/>
      <c r="H51" s="187"/>
      <c r="I51" s="193"/>
      <c r="J51" s="194"/>
    </row>
    <row r="52" spans="2:11">
      <c r="B52" s="197" t="s">
        <v>193</v>
      </c>
      <c r="C52" s="175"/>
      <c r="D52" s="175"/>
      <c r="I52" s="193"/>
      <c r="J52" s="194"/>
    </row>
    <row r="53" spans="2:11" ht="12.75" thickBot="1">
      <c r="B53" s="200" t="s">
        <v>1333</v>
      </c>
      <c r="C53" s="193">
        <v>250</v>
      </c>
      <c r="D53" s="198" t="s">
        <v>1334</v>
      </c>
      <c r="E53" s="198" t="s">
        <v>1335</v>
      </c>
      <c r="F53" s="175" t="s">
        <v>1235</v>
      </c>
      <c r="G53" s="193" t="s">
        <v>1336</v>
      </c>
      <c r="H53" s="193" t="s">
        <v>3</v>
      </c>
      <c r="I53" s="193" t="s">
        <v>1073</v>
      </c>
      <c r="J53" s="194">
        <v>0.86</v>
      </c>
    </row>
    <row r="54" spans="2:11">
      <c r="B54" s="203"/>
      <c r="C54" s="204"/>
      <c r="D54" s="203"/>
      <c r="E54" s="203"/>
      <c r="F54" s="203"/>
      <c r="G54" s="203"/>
      <c r="H54" s="203"/>
      <c r="I54" s="203"/>
      <c r="J54" s="203"/>
    </row>
    <row r="55" spans="2:11">
      <c r="B55" s="134"/>
      <c r="C55" s="205"/>
      <c r="D55" s="134"/>
      <c r="E55" s="134"/>
      <c r="F55" s="134" t="s">
        <v>1182</v>
      </c>
      <c r="G55" s="134"/>
      <c r="H55" s="134"/>
      <c r="I55" s="134"/>
      <c r="J55" s="134"/>
    </row>
    <row r="56" spans="2:11">
      <c r="B56" s="134"/>
      <c r="C56" s="205"/>
      <c r="D56" s="134"/>
      <c r="E56" s="134"/>
      <c r="F56" s="134" t="s">
        <v>1184</v>
      </c>
      <c r="G56" s="134"/>
      <c r="H56" s="134"/>
      <c r="I56" s="134"/>
      <c r="J56" s="134"/>
    </row>
    <row r="57" spans="2:11">
      <c r="B57" s="206" t="s">
        <v>1337</v>
      </c>
      <c r="C57" s="205"/>
      <c r="D57" s="134"/>
      <c r="E57" s="134"/>
      <c r="F57" s="134" t="s">
        <v>1186</v>
      </c>
      <c r="G57" s="134"/>
      <c r="H57" s="134"/>
      <c r="I57" s="134"/>
      <c r="J57" s="134"/>
    </row>
    <row r="58" spans="2:11">
      <c r="B58" s="134" t="s">
        <v>1338</v>
      </c>
      <c r="C58" s="134"/>
      <c r="D58" s="134"/>
      <c r="E58" s="134"/>
      <c r="F58" s="134"/>
      <c r="G58" s="134"/>
      <c r="H58" s="134"/>
      <c r="I58" s="163"/>
      <c r="K58" s="162"/>
    </row>
    <row r="59" spans="2:11">
      <c r="B59" s="207" t="s">
        <v>1339</v>
      </c>
      <c r="C59" s="134"/>
      <c r="D59" s="134"/>
      <c r="E59" s="134"/>
      <c r="F59" s="134" t="s">
        <v>1396</v>
      </c>
      <c r="G59" s="134"/>
      <c r="H59" s="134"/>
      <c r="I59" s="163"/>
      <c r="K59" s="162"/>
    </row>
    <row r="60" spans="2:11">
      <c r="B60" s="208" t="s">
        <v>1340</v>
      </c>
      <c r="C60" s="134"/>
      <c r="D60" s="209"/>
      <c r="E60" s="209"/>
      <c r="F60" s="209"/>
      <c r="G60" s="209"/>
      <c r="H60" s="209"/>
      <c r="I60" s="163"/>
      <c r="K60" s="162"/>
    </row>
    <row r="61" spans="2:11">
      <c r="C61" s="205"/>
      <c r="D61" s="134"/>
      <c r="E61" s="134"/>
      <c r="F61" s="210" t="s">
        <v>1341</v>
      </c>
      <c r="G61" s="209"/>
      <c r="H61" s="209"/>
      <c r="I61" s="209"/>
      <c r="J61" s="209"/>
    </row>
    <row r="62" spans="2:11" ht="12.75" thickBot="1">
      <c r="B62" s="211"/>
      <c r="C62" s="212"/>
      <c r="D62" s="211"/>
      <c r="E62" s="211"/>
      <c r="F62" s="211"/>
      <c r="G62" s="211"/>
      <c r="H62" s="211"/>
      <c r="I62" s="211"/>
      <c r="J62" s="211"/>
    </row>
    <row r="63" spans="2:11">
      <c r="B63" s="200"/>
      <c r="C63" s="193"/>
      <c r="D63" s="200"/>
      <c r="E63" s="200"/>
      <c r="F63" s="200"/>
      <c r="G63" s="200"/>
      <c r="H63" s="200"/>
      <c r="I63" s="200"/>
      <c r="J63" s="200"/>
    </row>
    <row r="64" spans="2:11">
      <c r="H64" s="162"/>
    </row>
    <row r="65" spans="8:8">
      <c r="H65" s="162"/>
    </row>
  </sheetData>
  <mergeCells count="3">
    <mergeCell ref="B6:I6"/>
    <mergeCell ref="B7:I7"/>
    <mergeCell ref="B8:I8"/>
  </mergeCells>
  <hyperlinks>
    <hyperlink ref="B59" r:id="rId1" xr:uid="{800977A0-9C4D-4923-82FB-769C7454444E}"/>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A. HTT General</vt:lpstr>
      <vt:lpstr>B1. HTT Mortgage Assets</vt:lpstr>
      <vt:lpstr>C. HTT Harmonized Glossary</vt:lpstr>
      <vt:lpstr>Disclaimer</vt:lpstr>
      <vt:lpstr>D. Insert Nat Trans Templ</vt:lpstr>
      <vt:lpstr>Details Liquid Assets</vt:lpstr>
      <vt:lpstr>Issued Bonds</vt:lpstr>
      <vt:lpstr>'A. HTT General'!Print_Area</vt:lpstr>
      <vt:lpstr>'B1. HTT Mortgage Assets'!Print_Area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Henning Nilsen</dc:creator>
  <cp:lastModifiedBy>Eivind Hegelstad</cp:lastModifiedBy>
  <cp:lastPrinted>2011-10-21T08:26:36Z</cp:lastPrinted>
  <dcterms:created xsi:type="dcterms:W3CDTF">2011-04-15T10:59:56Z</dcterms:created>
  <dcterms:modified xsi:type="dcterms:W3CDTF">2020-02-21T10:12:33Z</dcterms:modified>
</cp:coreProperties>
</file>