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5" windowWidth="27240" windowHeight="12510" activeTab="2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Cover!$A$1:$J$60</definedName>
    <definedName name="_xlnm.Print_Area" localSheetId="1">'Pool overview'!$B$1:$F$188</definedName>
    <definedName name="_xlnm.Print_Area" localSheetId="2">'Substitute Collateral'!$A$3:$H$82</definedName>
  </definedNames>
  <calcPr calcId="145621"/>
</workbook>
</file>

<file path=xl/calcChain.xml><?xml version="1.0" encoding="utf-8"?>
<calcChain xmlns="http://schemas.openxmlformats.org/spreadsheetml/2006/main">
  <c r="C13" i="12" l="1"/>
  <c r="H80" i="12"/>
  <c r="H79" i="12"/>
  <c r="H77" i="12"/>
  <c r="C9" i="12" l="1"/>
  <c r="C12" i="12"/>
  <c r="C10" i="12"/>
  <c r="C7" i="12"/>
  <c r="C14" i="12" l="1"/>
  <c r="C8" i="12"/>
  <c r="C15" i="12" l="1"/>
  <c r="C5" i="12" l="1"/>
</calcChain>
</file>

<file path=xl/sharedStrings.xml><?xml version="1.0" encoding="utf-8"?>
<sst xmlns="http://schemas.openxmlformats.org/spreadsheetml/2006/main" count="696" uniqueCount="388">
  <si>
    <t xml:space="preserve"> </t>
  </si>
  <si>
    <t>SpareBank 1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</si>
  <si>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</si>
  <si>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</si>
  <si>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</si>
  <si>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</si>
  <si>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</si>
  <si>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</si>
  <si>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</si>
  <si>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</si>
  <si>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</si>
  <si>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</si>
  <si>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</si>
  <si>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</si>
  <si>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</si>
  <si>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</si>
  <si>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</si>
  <si>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</si>
  <si>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</si>
  <si>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</si>
  <si>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</si>
  <si>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</si>
  <si>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</si>
  <si>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Repayment Type</t>
  </si>
  <si>
    <t>Repayment</t>
  </si>
  <si>
    <t>Seasoning in Months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</si>
  <si>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</si>
  <si>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</si>
  <si>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</si>
  <si>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</si>
  <si>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</si>
  <si>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</si>
  <si>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</si>
  <si>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</si>
  <si>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</si>
  <si>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</si>
  <si>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</si>
  <si>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</si>
  <si>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</si>
  <si>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</si>
  <si>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</si>
  <si>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</si>
  <si>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</si>
  <si>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</si>
  <si>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</si>
  <si>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</si>
  <si>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</si>
  <si>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</si>
  <si>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</si>
  <si>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</si>
  <si>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</si>
  <si>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</si>
  <si>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</si>
  <si>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</si>
  <si>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</si>
  <si>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XS0495145657</t>
  </si>
  <si>
    <t>NO0010572142</t>
  </si>
  <si>
    <t>XS0519708613</t>
  </si>
  <si>
    <t>NO0010583222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</si>
  <si>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</si>
  <si>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</si>
  <si>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</si>
  <si>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</si>
  <si>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</si>
  <si>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</si>
  <si>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</si>
  <si>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</si>
  <si>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4% Fixed Rate</t>
  </si>
  <si>
    <t>XS0587952085</t>
  </si>
  <si>
    <t>XS0576372691</t>
  </si>
  <si>
    <t>XS0619631624</t>
  </si>
  <si>
    <t>XS0515762093</t>
  </si>
  <si>
    <t>Semi-annually</t>
  </si>
  <si>
    <t>XS0632246426</t>
  </si>
  <si>
    <t>XS0478979551</t>
  </si>
  <si>
    <t>DE000A1K0UB7</t>
  </si>
  <si>
    <t>DE000A1H36V3</t>
  </si>
  <si>
    <t>Covered Bond</t>
  </si>
  <si>
    <t>NO0010441678</t>
  </si>
  <si>
    <t>NO0010464944</t>
  </si>
  <si>
    <t>NO0010621782</t>
  </si>
  <si>
    <t>NO0010623234</t>
  </si>
  <si>
    <t>XS0674396782</t>
  </si>
  <si>
    <t>NO0010622137</t>
  </si>
  <si>
    <t>NO0010633068</t>
  </si>
  <si>
    <t>NO0010630833</t>
  </si>
  <si>
    <t>NO0010625460</t>
  </si>
  <si>
    <t>XS0707700919</t>
  </si>
  <si>
    <t>SEK</t>
  </si>
  <si>
    <t>Exposure type</t>
  </si>
  <si>
    <t>NO0010622087</t>
  </si>
  <si>
    <t>XS0474990974</t>
  </si>
  <si>
    <t>XS0625427215</t>
  </si>
  <si>
    <t>XS0646202407</t>
  </si>
  <si>
    <t>XS0672636262</t>
  </si>
  <si>
    <t>XS0691355282</t>
  </si>
  <si>
    <t>XS0738895373</t>
  </si>
  <si>
    <t>2.75% Fixed Rate</t>
  </si>
  <si>
    <t>XS0537088899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</si>
  <si>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</si>
  <si>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</si>
  <si>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</si>
  <si>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</si>
  <si>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</si>
  <si>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</si>
  <si>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</si>
  <si>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</si>
  <si>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</si>
  <si>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</si>
  <si>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</si>
  <si>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</si>
  <si>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XS0766475858</t>
  </si>
  <si>
    <t>NO0010646904</t>
  </si>
  <si>
    <t>06 / 2018</t>
  </si>
  <si>
    <t>09 / 2013</t>
  </si>
  <si>
    <t>10 / 2017</t>
  </si>
  <si>
    <t>06 / 2015</t>
  </si>
  <si>
    <t>03 / 2017</t>
  </si>
  <si>
    <t>04 / 2016</t>
  </si>
  <si>
    <t>08 / 2015</t>
  </si>
  <si>
    <t>02 / 2021</t>
  </si>
  <si>
    <t>09/ 2021</t>
  </si>
  <si>
    <t>11/ 2016</t>
  </si>
  <si>
    <t>02/ 2019</t>
  </si>
  <si>
    <t>06 / 2017</t>
  </si>
  <si>
    <t>05 / 2016</t>
  </si>
  <si>
    <t>05 / 2022</t>
  </si>
  <si>
    <t>06 / 2016</t>
  </si>
  <si>
    <t>11 / 2016</t>
  </si>
  <si>
    <t>10 / 2026</t>
  </si>
  <si>
    <t>08 / 2018</t>
  </si>
  <si>
    <t>07 / 2017</t>
  </si>
  <si>
    <t>07 / 2022</t>
  </si>
  <si>
    <t>3.25% Fixed Rate</t>
  </si>
  <si>
    <t>2.375% Fixed Rate</t>
  </si>
  <si>
    <t>3.375% Fixed Rate</t>
  </si>
  <si>
    <t>2.5% Fixed Rate</t>
  </si>
  <si>
    <t>2.625% Fixed Rate</t>
  </si>
  <si>
    <t>1.25% Fixed Rate</t>
  </si>
  <si>
    <t>5.95% Fixed Rate</t>
  </si>
  <si>
    <t>6.015% Fixed Rate</t>
  </si>
  <si>
    <t>4.75% Fixed Rate</t>
  </si>
  <si>
    <t>3.65 %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</si>
  <si>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</si>
  <si>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</si>
  <si>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</si>
  <si>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</si>
  <si>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</si>
  <si>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</si>
  <si>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</si>
  <si>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</si>
  <si>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</si>
  <si>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</si>
  <si>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</si>
  <si>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</si>
  <si>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</si>
  <si>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</si>
  <si>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</si>
  <si>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</si>
  <si>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</si>
  <si>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</si>
  <si>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</si>
  <si>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</si>
  <si>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</si>
  <si>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</si>
  <si>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</si>
  <si>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</si>
  <si>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</si>
  <si>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</si>
  <si>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</si>
  <si>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</si>
  <si>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</si>
  <si>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</si>
  <si>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</si>
  <si>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</si>
  <si>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</si>
  <si>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</si>
  <si>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</si>
  <si>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</si>
  <si>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</si>
  <si>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</si>
  <si>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</si>
  <si>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</si>
  <si>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</si>
  <si>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</si>
  <si>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</si>
  <si>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</si>
  <si>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</si>
  <si>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</si>
  <si>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</si>
  <si>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</si>
  <si>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02/ 2018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</si>
  <si>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</si>
  <si>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</si>
  <si>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</si>
  <si>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</si>
  <si>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</si>
  <si>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</si>
  <si>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</si>
  <si>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14</t>
  </si>
  <si>
    <t xml:space="preserve"> Series 12</t>
  </si>
  <si>
    <t xml:space="preserve"> Series 2/2012</t>
  </si>
  <si>
    <t xml:space="preserve"> Series 2/2011</t>
  </si>
  <si>
    <t>10 / 2019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</si>
  <si>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</si>
  <si>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</si>
  <si>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</si>
  <si>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</si>
  <si>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</si>
  <si>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</si>
  <si>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</si>
  <si>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</si>
  <si>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DnB NOR Boligkreditt AS</t>
  </si>
  <si>
    <t>Nordea Eiendomskreditt</t>
  </si>
  <si>
    <t>Sparebanken Vest Boligkreditt</t>
  </si>
  <si>
    <t>Skandinaviska Enskilda Bank</t>
  </si>
  <si>
    <t>KFW Bankengruppe</t>
  </si>
  <si>
    <t>Nordea Bank Finland PLC</t>
  </si>
  <si>
    <t>OP Mortgage Bank</t>
  </si>
  <si>
    <t>Rentenbank</t>
  </si>
  <si>
    <t>The Swedish Covered Bond Corp.</t>
  </si>
  <si>
    <t>Stadshypotek</t>
  </si>
  <si>
    <t>XS0851683473</t>
  </si>
  <si>
    <t>Total Balance</t>
  </si>
  <si>
    <t>Currency breakdown (in NOK)</t>
  </si>
  <si>
    <t>* Rating is Fitch / Moody's / S&amp;P and is sourced from Bloomberg</t>
  </si>
  <si>
    <t>08 / 2019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</si>
  <si>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</si>
  <si>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</si>
  <si>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</si>
  <si>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</si>
  <si>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</si>
  <si>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</si>
  <si>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</si>
  <si>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</si>
  <si>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</si>
  <si>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</si>
  <si>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</si>
  <si>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</si>
  <si>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</si>
  <si>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</si>
  <si>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</si>
  <si>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</si>
  <si>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</si>
  <si>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</si>
  <si>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</si>
  <si>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</si>
  <si>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</si>
  <si>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</si>
  <si>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</si>
  <si>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</si>
  <si>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</si>
  <si>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</si>
  <si>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</si>
  <si>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</si>
  <si>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</si>
  <si>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</si>
  <si>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</si>
  <si>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</si>
  <si>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</si>
  <si>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</si>
  <si>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</si>
  <si>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</si>
  <si>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</si>
  <si>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</si>
  <si>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</si>
  <si>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</si>
  <si>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</si>
  <si>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</si>
  <si>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</si>
  <si>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2010</t>
  </si>
  <si>
    <t>08 / 2012</t>
  </si>
  <si>
    <t>02 / 2012</t>
  </si>
  <si>
    <t>11 / 2011</t>
  </si>
  <si>
    <t>08 / 2011</t>
  </si>
  <si>
    <t>02 / 2011</t>
  </si>
  <si>
    <t>06 / 2010</t>
  </si>
  <si>
    <t>03 / 2010</t>
  </si>
  <si>
    <t>05 / 2011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</si>
  <si>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</si>
  <si>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</si>
  <si>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</si>
  <si>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</si>
  <si>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</si>
  <si>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</si>
  <si>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</si>
  <si>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</si>
  <si>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</si>
  <si>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</si>
  <si>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</si>
  <si>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</si>
  <si>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</si>
  <si>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</si>
  <si>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</si>
  <si>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</si>
  <si>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</si>
  <si>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</si>
  <si>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</si>
  <si>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</si>
  <si>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</si>
  <si>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</si>
  <si>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</si>
  <si>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</si>
  <si>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</si>
  <si>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</si>
  <si>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Norsk Stat</t>
  </si>
  <si>
    <t>XS0969571065</t>
  </si>
  <si>
    <t>Sovereign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</si>
  <si>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</si>
  <si>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</si>
  <si>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</si>
  <si>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</si>
  <si>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</si>
  <si>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</si>
  <si>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</si>
  <si>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</si>
  <si>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</si>
  <si>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</si>
  <si>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</si>
  <si>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</si>
  <si>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XS0690389217</t>
  </si>
  <si>
    <t>NO0010503741</t>
  </si>
  <si>
    <t>NO0010416662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</si>
  <si>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</si>
  <si>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</si>
  <si>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</si>
  <si>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</si>
  <si>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</si>
  <si>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</si>
  <si>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NO0010495575</t>
  </si>
  <si>
    <t>NO0010503931</t>
  </si>
  <si>
    <t>NO0010672405</t>
  </si>
  <si>
    <t>NO0010614662</t>
  </si>
  <si>
    <t>NO0010583933</t>
  </si>
  <si>
    <t>NO0010636574</t>
  </si>
  <si>
    <t>NO0010708399</t>
  </si>
  <si>
    <t>NO0010589690</t>
  </si>
  <si>
    <t>NO0010572373</t>
  </si>
  <si>
    <t>Series 1/2014</t>
  </si>
  <si>
    <t>Series 1 / 2013</t>
  </si>
  <si>
    <t>Series 6/2012</t>
  </si>
  <si>
    <t>Series 4/2012</t>
  </si>
  <si>
    <t>Series 12/2011</t>
  </si>
  <si>
    <t>Series 10/2011</t>
  </si>
  <si>
    <t>Series 7/2011</t>
  </si>
  <si>
    <t>Series 5/2011</t>
  </si>
  <si>
    <t>Series 4/2011</t>
  </si>
  <si>
    <t>Series 3/2011</t>
  </si>
  <si>
    <t>Series 15</t>
  </si>
  <si>
    <t>Series 13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</si>
  <si>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</si>
  <si>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</si>
  <si>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</si>
  <si>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</si>
  <si>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</si>
  <si>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</si>
  <si>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</si>
  <si>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</si>
  <si>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Svenska Handelsbanken Stockholm</t>
  </si>
  <si>
    <t>NO0010606387</t>
  </si>
  <si>
    <t>NO0010716780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</si>
  <si>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</si>
  <si>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</si>
  <si>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</si>
  <si>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</si>
  <si>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</si>
  <si>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</si>
  <si>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</si>
  <si>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1st Quarter 2015</t>
  </si>
  <si>
    <t>Date of Report: 31/03/15</t>
  </si>
  <si>
    <t>Series 1/2015</t>
  </si>
  <si>
    <t>04 / 2015</t>
  </si>
  <si>
    <t>06 / 2021</t>
  </si>
  <si>
    <t>NO0010730005</t>
  </si>
  <si>
    <t>Series 2/2015</t>
  </si>
  <si>
    <t>NO0010730047</t>
  </si>
  <si>
    <t>Covered Bond Programme - Investor Report March 2015</t>
  </si>
  <si>
    <t>Eika Boligkreditt AS</t>
  </si>
  <si>
    <t>Pluss Boligkreditt AS</t>
  </si>
  <si>
    <t>NO0010571946</t>
  </si>
  <si>
    <t>NO0010575210</t>
  </si>
  <si>
    <t>NO0010732787</t>
  </si>
  <si>
    <t>XS1190992930</t>
  </si>
  <si>
    <t>Sparebank 1 SR-Bank</t>
  </si>
  <si>
    <t>Sparebank 1 Nord-Norge</t>
  </si>
  <si>
    <t>Skandinaviska Enskilda Bank Oslo</t>
  </si>
  <si>
    <t>Sparebank 1 SMN</t>
  </si>
  <si>
    <t>Gov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</si>
</sst>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4" formatCode="_-* #,##0.00_-;\-* #,##0.00_-;_-* &quot;-&quot;??_-;_-@_-"/>
    <numFmt numFmtId="175" formatCode="#,##0.0000"/>
    <numFmt numFmtId="176" formatCode="_(* #,##0.00_);_(* \(#,##0.00\);_(* &quot;-&quot;??_);_(@_)"/>
    <numFmt numFmtId="178" formatCode="[$NOK]\ 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rgb="FF153443"/>
      <name val="AzoSans-Regula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199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174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3" fontId="20" fillId="0" borderId="0" xfId="47" applyNumberFormat="1" applyFont="1" applyFill="1" applyBorder="1" applyAlignment="1" applyProtection="1">
      <alignment horizontal="center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47" applyFont="1" applyFill="1" applyBorder="1" applyAlignment="1" applyProtection="1">
      <alignment horizontal="left" vertical="center" wrapText="1"/>
      <protection locked="0"/>
    </xf>
    <xf numFmtId="0" fontId="19" fillId="0" borderId="0" xfId="47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/>
    </xf>
    <xf numFmtId="3" fontId="19" fillId="0" borderId="0" xfId="47" applyNumberFormat="1" applyFont="1" applyFill="1" applyBorder="1" applyAlignment="1" applyProtection="1">
      <alignment horizontal="center" vertical="center" wrapText="1"/>
      <protection locked="0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quotePrefix="1" applyNumberFormat="1" applyAlignment="1">
      <alignment horizontal="center"/>
    </xf>
    <xf numFmtId="0" fontId="20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0" fontId="34" fillId="0" borderId="0" xfId="0" applyFont="1" applyBorder="1" applyAlignment="1">
      <alignment horizontal="left"/>
    </xf>
    <xf numFmtId="170" fontId="34" fillId="0" borderId="0" xfId="42" applyNumberFormat="1" applyFont="1" applyBorder="1"/>
    <xf numFmtId="3" fontId="20" fillId="0" borderId="0" xfId="0" applyNumberFormat="1" applyFont="1" applyFill="1" applyBorder="1"/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3" fontId="21" fillId="0" borderId="0" xfId="48" applyNumberFormat="1" applyFont="1" applyFill="1"/>
    <xf numFmtId="41" fontId="35" fillId="0" borderId="0" xfId="42" applyNumberFormat="1" applyFont="1" applyFill="1" applyBorder="1"/>
    <xf numFmtId="0" fontId="19" fillId="0" borderId="0" xfId="0" applyFont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170" fontId="20" fillId="0" borderId="0" xfId="42" applyNumberFormat="1" applyFont="1" applyFill="1" applyBorder="1"/>
    <xf numFmtId="2" fontId="0" fillId="0" borderId="0" xfId="0" applyNumberFormat="1" applyBorder="1" applyAlignment="1">
      <alignment horizontal="center"/>
    </xf>
    <xf numFmtId="0" fontId="20" fillId="0" borderId="0" xfId="0" applyFont="1" applyBorder="1" applyAlignment="1">
      <alignment horizontal="left"/>
    </xf>
    <xf numFmtId="175" fontId="36" fillId="0" borderId="0" xfId="0" applyNumberFormat="1" applyFont="1"/>
    <xf numFmtId="172" fontId="0" fillId="0" borderId="0" xfId="0" applyNumberFormat="1"/>
    <xf numFmtId="178" fontId="0" fillId="0" borderId="0" xfId="0" applyNumberFormat="1"/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  <xf numFmtId="171" fontId="14" fillId="0" borderId="0" xfId="42" applyNumberFormat="1" applyFont="1"/>
    <xf numFmtId="170" fontId="19" fillId="0" borderId="0" xfId="42" applyNumberFormat="1" applyFont="1" applyFill="1" applyBorder="1"/>
    <xf numFmtId="14" fontId="0" fillId="0" borderId="0" xfId="0" applyNumberFormat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0</xdr:row>
      <xdr:rowOff>0</xdr:rowOff>
    </xdr:from>
    <xdr:to>
      <xdr:col>6</xdr:col>
      <xdr:colOff>152399</xdr:colOff>
      <xdr:row>3</xdr:row>
      <xdr:rowOff>159074</xdr:rowOff>
    </xdr:to>
    <xdr:pic>
      <xdr:nvPicPr>
        <xdr:cNvPr id="2" name="Bild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49" y="0"/>
          <a:ext cx="2190750" cy="73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381000</xdr:colOff>
      <xdr:row>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53300" y="190500"/>
          <a:ext cx="194310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B3:K63"/>
  <sheetViews>
    <sheetView workbookViewId="0">
      <selection activeCell="D69" sqref="D69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37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0">
      <c r="B3" s="7"/>
      <c r="C3" s="62"/>
      <c r="D3" s="7"/>
      <c r="E3" s="8"/>
      <c r="F3" s="8"/>
      <c r="G3" s="8"/>
      <c r="H3" s="9"/>
    </row>
    <row r="4" spans="2:10">
      <c r="B4" s="7"/>
      <c r="C4" s="62"/>
      <c r="D4" s="7"/>
      <c r="E4" s="8" t="s">
        <v>0</v>
      </c>
      <c r="F4" s="8"/>
      <c r="G4" s="8" t="s">
        <v>0</v>
      </c>
      <c r="H4" s="9"/>
    </row>
    <row r="5" spans="2:10">
      <c r="B5" s="7"/>
      <c r="C5" s="62"/>
      <c r="D5" s="7"/>
      <c r="E5" s="8"/>
      <c r="F5" s="8"/>
      <c r="G5" s="8"/>
      <c r="H5" s="9"/>
    </row>
    <row r="6" spans="2:10" ht="20.25" customHeight="1">
      <c r="B6" s="194" t="s">
        <v>1</v>
      </c>
      <c r="C6" s="194"/>
      <c r="D6" s="194"/>
      <c r="E6" s="194"/>
      <c r="F6" s="194"/>
      <c r="G6" s="194"/>
      <c r="H6" s="194"/>
      <c r="I6" s="194"/>
    </row>
    <row r="7" spans="2:10">
      <c r="B7" s="194" t="s">
        <v>376</v>
      </c>
      <c r="C7" s="194"/>
      <c r="D7" s="194"/>
      <c r="E7" s="194"/>
      <c r="F7" s="194"/>
      <c r="G7" s="194"/>
      <c r="H7" s="194"/>
      <c r="I7" s="194"/>
    </row>
    <row r="8" spans="2:10" ht="15.75" thickBot="1">
      <c r="B8" s="195" t="s">
        <v>193</v>
      </c>
      <c r="C8" s="195"/>
      <c r="D8" s="195"/>
      <c r="E8" s="195"/>
      <c r="F8" s="195"/>
      <c r="G8" s="195"/>
      <c r="H8" s="195"/>
      <c r="I8" s="195"/>
    </row>
    <row r="9" spans="2:10" ht="12.75" customHeight="1">
      <c r="B9" s="10"/>
      <c r="C9" s="157"/>
      <c r="D9" s="10"/>
      <c r="E9" s="10"/>
      <c r="F9" s="10"/>
      <c r="G9" s="10"/>
      <c r="H9" s="10"/>
      <c r="I9" s="10"/>
      <c r="J9" s="10"/>
    </row>
    <row r="10" spans="2:10">
      <c r="B10" s="11" t="s">
        <v>45</v>
      </c>
      <c r="C10" s="12" t="s">
        <v>327</v>
      </c>
      <c r="D10" s="12" t="s">
        <v>269</v>
      </c>
      <c r="E10" s="13" t="s">
        <v>46</v>
      </c>
      <c r="F10" s="12" t="s">
        <v>47</v>
      </c>
      <c r="G10" s="12" t="s">
        <v>48</v>
      </c>
      <c r="H10" s="12" t="s">
        <v>49</v>
      </c>
      <c r="I10" s="12" t="s">
        <v>50</v>
      </c>
      <c r="J10" s="12" t="s">
        <v>266</v>
      </c>
    </row>
    <row r="11" spans="2:10">
      <c r="B11" s="146" t="s">
        <v>64</v>
      </c>
    </row>
    <row r="12" spans="2:10">
      <c r="B12" s="156" t="s">
        <v>309</v>
      </c>
      <c r="C12" s="186">
        <v>1000</v>
      </c>
      <c r="D12" s="161" t="s">
        <v>313</v>
      </c>
      <c r="E12" s="161" t="s">
        <v>314</v>
      </c>
      <c r="F12" s="25" t="s">
        <v>51</v>
      </c>
      <c r="G12" s="25" t="s">
        <v>296</v>
      </c>
      <c r="H12" s="138" t="s">
        <v>3</v>
      </c>
      <c r="I12" s="31" t="s">
        <v>315</v>
      </c>
      <c r="J12" s="137">
        <v>8.2799999999999994</v>
      </c>
    </row>
    <row r="13" spans="2:10">
      <c r="B13" s="156" t="s">
        <v>310</v>
      </c>
      <c r="C13" s="186">
        <v>100</v>
      </c>
      <c r="D13" s="162" t="s">
        <v>114</v>
      </c>
      <c r="E13" s="161" t="s">
        <v>311</v>
      </c>
      <c r="F13" s="25" t="s">
        <v>51</v>
      </c>
      <c r="G13" s="137" t="s">
        <v>54</v>
      </c>
      <c r="H13" s="138" t="s">
        <v>72</v>
      </c>
      <c r="I13" s="31" t="s">
        <v>312</v>
      </c>
      <c r="J13" s="189">
        <v>8.01</v>
      </c>
    </row>
    <row r="14" spans="2:10">
      <c r="B14" s="9" t="s">
        <v>298</v>
      </c>
      <c r="C14" s="186">
        <v>1000</v>
      </c>
      <c r="D14" s="145" t="s">
        <v>295</v>
      </c>
      <c r="E14" s="41" t="s">
        <v>267</v>
      </c>
      <c r="F14" s="25" t="s">
        <v>51</v>
      </c>
      <c r="G14" s="25" t="s">
        <v>296</v>
      </c>
      <c r="H14" s="25" t="s">
        <v>3</v>
      </c>
      <c r="I14" s="30" t="s">
        <v>297</v>
      </c>
      <c r="J14" s="149">
        <v>7.61</v>
      </c>
    </row>
    <row r="15" spans="2:10">
      <c r="B15" s="9" t="s">
        <v>194</v>
      </c>
      <c r="C15" s="186">
        <v>1000</v>
      </c>
      <c r="D15" s="145" t="s">
        <v>271</v>
      </c>
      <c r="E15" s="41" t="s">
        <v>191</v>
      </c>
      <c r="F15" s="25" t="s">
        <v>51</v>
      </c>
      <c r="G15" s="25" t="s">
        <v>138</v>
      </c>
      <c r="H15" s="25" t="s">
        <v>3</v>
      </c>
      <c r="I15" s="30" t="s">
        <v>192</v>
      </c>
      <c r="J15" s="149">
        <v>7.33</v>
      </c>
    </row>
    <row r="16" spans="2:10" ht="15.75" customHeight="1">
      <c r="B16" s="9" t="s">
        <v>195</v>
      </c>
      <c r="C16" s="186">
        <v>1250</v>
      </c>
      <c r="D16" s="41" t="s">
        <v>272</v>
      </c>
      <c r="E16" s="41" t="s">
        <v>123</v>
      </c>
      <c r="F16" s="25" t="s">
        <v>51</v>
      </c>
      <c r="G16" s="25" t="s">
        <v>97</v>
      </c>
      <c r="H16" s="25" t="s">
        <v>3</v>
      </c>
      <c r="I16" s="26" t="s">
        <v>96</v>
      </c>
      <c r="J16" s="150">
        <v>7.69</v>
      </c>
    </row>
    <row r="17" spans="2:10">
      <c r="B17" s="9" t="s">
        <v>196</v>
      </c>
      <c r="C17" s="186">
        <v>1250</v>
      </c>
      <c r="D17" s="41" t="s">
        <v>273</v>
      </c>
      <c r="E17" s="41" t="s">
        <v>122</v>
      </c>
      <c r="F17" s="25" t="s">
        <v>51</v>
      </c>
      <c r="G17" s="25" t="s">
        <v>134</v>
      </c>
      <c r="H17" s="25" t="s">
        <v>3</v>
      </c>
      <c r="I17" s="26" t="s">
        <v>87</v>
      </c>
      <c r="J17" s="150">
        <v>7.68</v>
      </c>
    </row>
    <row r="18" spans="2:10">
      <c r="B18" s="9" t="s">
        <v>197</v>
      </c>
      <c r="C18" s="186">
        <v>1000</v>
      </c>
      <c r="D18" s="41" t="s">
        <v>274</v>
      </c>
      <c r="E18" s="41" t="s">
        <v>121</v>
      </c>
      <c r="F18" s="25" t="s">
        <v>51</v>
      </c>
      <c r="G18" s="25" t="s">
        <v>135</v>
      </c>
      <c r="H18" s="25" t="s">
        <v>3</v>
      </c>
      <c r="I18" s="26" t="s">
        <v>82</v>
      </c>
      <c r="J18" s="150">
        <v>7.7</v>
      </c>
    </row>
    <row r="19" spans="2:10">
      <c r="B19" s="8" t="s">
        <v>198</v>
      </c>
      <c r="C19" s="186">
        <v>1000</v>
      </c>
      <c r="D19" s="41" t="s">
        <v>275</v>
      </c>
      <c r="E19" s="40" t="s">
        <v>120</v>
      </c>
      <c r="F19" s="15" t="s">
        <v>51</v>
      </c>
      <c r="G19" s="16" t="s">
        <v>67</v>
      </c>
      <c r="H19" s="25" t="s">
        <v>3</v>
      </c>
      <c r="I19" s="26" t="s">
        <v>68</v>
      </c>
      <c r="J19" s="150">
        <v>7.93</v>
      </c>
    </row>
    <row r="20" spans="2:10">
      <c r="B20" s="8" t="s">
        <v>199</v>
      </c>
      <c r="C20" s="186">
        <v>1000</v>
      </c>
      <c r="D20" s="41" t="s">
        <v>276</v>
      </c>
      <c r="E20" s="40" t="s">
        <v>116</v>
      </c>
      <c r="F20" s="15" t="s">
        <v>51</v>
      </c>
      <c r="G20" s="16" t="s">
        <v>136</v>
      </c>
      <c r="H20" s="25" t="s">
        <v>3</v>
      </c>
      <c r="I20" s="26" t="s">
        <v>57</v>
      </c>
      <c r="J20" s="150">
        <v>7.89</v>
      </c>
    </row>
    <row r="21" spans="2:10">
      <c r="B21" s="8" t="s">
        <v>200</v>
      </c>
      <c r="C21" s="186">
        <v>1250</v>
      </c>
      <c r="D21" s="41" t="s">
        <v>277</v>
      </c>
      <c r="E21" s="40" t="s">
        <v>117</v>
      </c>
      <c r="F21" s="15" t="s">
        <v>51</v>
      </c>
      <c r="G21" s="16" t="s">
        <v>133</v>
      </c>
      <c r="H21" s="25" t="s">
        <v>3</v>
      </c>
      <c r="I21" s="26" t="s">
        <v>55</v>
      </c>
      <c r="J21" s="150">
        <v>8.0299999999999994</v>
      </c>
    </row>
    <row r="22" spans="2:10">
      <c r="B22" s="8"/>
      <c r="C22" s="25"/>
      <c r="D22" s="41"/>
      <c r="E22" s="40"/>
      <c r="F22" s="15"/>
      <c r="G22" s="15"/>
      <c r="H22" s="25"/>
      <c r="I22" s="26"/>
      <c r="J22" s="150"/>
    </row>
    <row r="23" spans="2:10">
      <c r="B23" s="147" t="s">
        <v>103</v>
      </c>
      <c r="C23" s="25"/>
      <c r="D23" s="25"/>
      <c r="E23" s="39"/>
      <c r="F23" s="14"/>
      <c r="G23" s="30"/>
      <c r="H23" s="31"/>
      <c r="I23" s="26"/>
      <c r="J23" s="150"/>
    </row>
    <row r="24" spans="2:10">
      <c r="B24" s="7" t="s">
        <v>302</v>
      </c>
      <c r="C24" s="186">
        <v>1000</v>
      </c>
      <c r="D24" s="41" t="s">
        <v>300</v>
      </c>
      <c r="E24" s="39" t="s">
        <v>301</v>
      </c>
      <c r="F24" s="25" t="s">
        <v>51</v>
      </c>
      <c r="G24" s="30" t="s">
        <v>138</v>
      </c>
      <c r="H24" s="25" t="s">
        <v>72</v>
      </c>
      <c r="I24" s="26" t="s">
        <v>299</v>
      </c>
      <c r="J24" s="150">
        <v>5.88</v>
      </c>
    </row>
    <row r="25" spans="2:10">
      <c r="B25" s="7" t="s">
        <v>303</v>
      </c>
      <c r="C25" s="186">
        <v>1250</v>
      </c>
      <c r="D25" s="41" t="s">
        <v>280</v>
      </c>
      <c r="E25" s="41" t="s">
        <v>209</v>
      </c>
      <c r="F25" s="25" t="s">
        <v>51</v>
      </c>
      <c r="G25" s="30" t="s">
        <v>210</v>
      </c>
      <c r="H25" s="25" t="s">
        <v>72</v>
      </c>
      <c r="I25" s="26" t="s">
        <v>211</v>
      </c>
      <c r="J25" s="150">
        <v>5.74</v>
      </c>
    </row>
    <row r="26" spans="2:10" ht="15.75" customHeight="1">
      <c r="B26" s="9" t="s">
        <v>201</v>
      </c>
      <c r="C26" s="186">
        <v>1250</v>
      </c>
      <c r="D26" s="41" t="s">
        <v>279</v>
      </c>
      <c r="E26" s="41" t="s">
        <v>124</v>
      </c>
      <c r="F26" s="25" t="s">
        <v>51</v>
      </c>
      <c r="G26" s="25" t="s">
        <v>143</v>
      </c>
      <c r="H26" s="25" t="s">
        <v>72</v>
      </c>
      <c r="I26" s="26" t="s">
        <v>111</v>
      </c>
      <c r="J26" s="150">
        <v>5.74</v>
      </c>
    </row>
    <row r="27" spans="2:10" ht="15.75" customHeight="1">
      <c r="B27" s="9" t="s">
        <v>202</v>
      </c>
      <c r="C27" s="186">
        <v>1250</v>
      </c>
      <c r="D27" s="41" t="s">
        <v>278</v>
      </c>
      <c r="E27" s="41" t="s">
        <v>125</v>
      </c>
      <c r="F27" s="25" t="s">
        <v>51</v>
      </c>
      <c r="G27" s="25" t="s">
        <v>137</v>
      </c>
      <c r="H27" s="25" t="s">
        <v>72</v>
      </c>
      <c r="I27" s="26" t="s">
        <v>73</v>
      </c>
      <c r="J27" s="150">
        <v>5.59</v>
      </c>
    </row>
    <row r="28" spans="2:10">
      <c r="B28" s="8"/>
      <c r="C28" s="25"/>
      <c r="D28" s="41"/>
      <c r="E28" s="40"/>
      <c r="F28" s="15"/>
      <c r="G28" s="16"/>
      <c r="H28" s="25"/>
      <c r="I28" s="26"/>
      <c r="J28" s="150"/>
    </row>
    <row r="29" spans="2:10">
      <c r="B29" s="148" t="s">
        <v>63</v>
      </c>
      <c r="C29" s="25"/>
      <c r="D29" s="25"/>
      <c r="I29" s="26"/>
      <c r="J29" s="150"/>
    </row>
    <row r="30" spans="2:10">
      <c r="B30" s="9" t="s">
        <v>374</v>
      </c>
      <c r="C30" s="186">
        <v>2150</v>
      </c>
      <c r="D30" s="145" t="s">
        <v>371</v>
      </c>
      <c r="E30" s="42" t="s">
        <v>372</v>
      </c>
      <c r="F30" s="25" t="s">
        <v>51</v>
      </c>
      <c r="G30" s="137" t="s">
        <v>296</v>
      </c>
      <c r="H30" s="26" t="s">
        <v>3</v>
      </c>
      <c r="I30" s="26" t="s">
        <v>375</v>
      </c>
      <c r="J30" s="150"/>
    </row>
    <row r="31" spans="2:10">
      <c r="B31" s="9" t="s">
        <v>370</v>
      </c>
      <c r="C31" s="186">
        <v>4200</v>
      </c>
      <c r="D31" s="145" t="s">
        <v>371</v>
      </c>
      <c r="E31" s="42" t="s">
        <v>372</v>
      </c>
      <c r="F31" s="25" t="s">
        <v>51</v>
      </c>
      <c r="G31" s="137" t="s">
        <v>54</v>
      </c>
      <c r="H31" s="26" t="s">
        <v>2</v>
      </c>
      <c r="I31" s="26" t="s">
        <v>373</v>
      </c>
      <c r="J31" s="150"/>
    </row>
    <row r="32" spans="2:10">
      <c r="B32" s="9" t="s">
        <v>338</v>
      </c>
      <c r="C32" s="25">
        <v>375</v>
      </c>
      <c r="D32" s="145" t="s">
        <v>354</v>
      </c>
      <c r="E32" s="42" t="s">
        <v>353</v>
      </c>
      <c r="F32" s="25" t="s">
        <v>51</v>
      </c>
      <c r="G32" s="137" t="s">
        <v>355</v>
      </c>
      <c r="H32" s="26" t="s">
        <v>3</v>
      </c>
      <c r="I32" s="26" t="s">
        <v>356</v>
      </c>
      <c r="J32" s="150"/>
    </row>
    <row r="33" spans="2:11" ht="13.5" customHeight="1">
      <c r="B33" s="9" t="s">
        <v>339</v>
      </c>
      <c r="C33" s="186">
        <v>8500</v>
      </c>
      <c r="D33" s="41" t="s">
        <v>282</v>
      </c>
      <c r="E33" s="145" t="s">
        <v>267</v>
      </c>
      <c r="F33" s="25" t="s">
        <v>51</v>
      </c>
      <c r="G33" s="137" t="s">
        <v>54</v>
      </c>
      <c r="H33" s="26" t="s">
        <v>2</v>
      </c>
      <c r="I33" s="26" t="s">
        <v>268</v>
      </c>
      <c r="J33" s="150"/>
    </row>
    <row r="34" spans="2:11" ht="13.5" customHeight="1">
      <c r="B34" s="9" t="s">
        <v>340</v>
      </c>
      <c r="C34" s="186">
        <v>5700</v>
      </c>
      <c r="D34" s="41" t="s">
        <v>283</v>
      </c>
      <c r="E34" s="41" t="s">
        <v>203</v>
      </c>
      <c r="F34" s="25" t="s">
        <v>51</v>
      </c>
      <c r="G34" s="137" t="s">
        <v>54</v>
      </c>
      <c r="H34" s="26" t="s">
        <v>2</v>
      </c>
      <c r="I34" s="26" t="s">
        <v>204</v>
      </c>
      <c r="J34" s="150"/>
    </row>
    <row r="35" spans="2:11" ht="13.5" customHeight="1">
      <c r="B35" s="9" t="s">
        <v>341</v>
      </c>
      <c r="C35" s="186">
        <v>2350</v>
      </c>
      <c r="D35" s="41" t="s">
        <v>271</v>
      </c>
      <c r="E35" s="41" t="s">
        <v>226</v>
      </c>
      <c r="F35" s="25" t="s">
        <v>51</v>
      </c>
      <c r="G35" s="137" t="s">
        <v>205</v>
      </c>
      <c r="H35" s="26" t="s">
        <v>3</v>
      </c>
      <c r="I35" s="26" t="s">
        <v>206</v>
      </c>
      <c r="J35" s="150"/>
    </row>
    <row r="36" spans="2:11" ht="15.75" customHeight="1">
      <c r="B36" s="9" t="s">
        <v>342</v>
      </c>
      <c r="C36" s="186">
        <v>620</v>
      </c>
      <c r="D36" s="41" t="s">
        <v>284</v>
      </c>
      <c r="E36" s="41" t="s">
        <v>127</v>
      </c>
      <c r="F36" s="25" t="s">
        <v>51</v>
      </c>
      <c r="G36" s="25" t="s">
        <v>142</v>
      </c>
      <c r="H36" s="25" t="s">
        <v>3</v>
      </c>
      <c r="I36" s="26" t="s">
        <v>84</v>
      </c>
      <c r="J36" s="150"/>
    </row>
    <row r="37" spans="2:11">
      <c r="B37" s="9" t="s">
        <v>343</v>
      </c>
      <c r="C37" s="186">
        <v>3000</v>
      </c>
      <c r="D37" s="41" t="s">
        <v>284</v>
      </c>
      <c r="E37" s="41" t="s">
        <v>128</v>
      </c>
      <c r="F37" s="25" t="s">
        <v>51</v>
      </c>
      <c r="G37" s="25" t="s">
        <v>54</v>
      </c>
      <c r="H37" s="25" t="s">
        <v>2</v>
      </c>
      <c r="I37" s="26" t="s">
        <v>85</v>
      </c>
      <c r="J37" s="150"/>
    </row>
    <row r="38" spans="2:11">
      <c r="B38" s="9" t="s">
        <v>344</v>
      </c>
      <c r="C38" s="186">
        <v>1650</v>
      </c>
      <c r="D38" s="41" t="s">
        <v>285</v>
      </c>
      <c r="E38" s="41" t="s">
        <v>129</v>
      </c>
      <c r="F38" s="25" t="s">
        <v>51</v>
      </c>
      <c r="G38" s="25" t="s">
        <v>141</v>
      </c>
      <c r="H38" s="25" t="s">
        <v>3</v>
      </c>
      <c r="I38" s="26" t="s">
        <v>86</v>
      </c>
      <c r="J38" s="150"/>
    </row>
    <row r="39" spans="2:11">
      <c r="B39" s="9" t="s">
        <v>345</v>
      </c>
      <c r="C39" s="186">
        <v>5500</v>
      </c>
      <c r="D39" s="41" t="s">
        <v>274</v>
      </c>
      <c r="E39" s="41" t="s">
        <v>130</v>
      </c>
      <c r="F39" s="25" t="s">
        <v>51</v>
      </c>
      <c r="G39" s="25" t="s">
        <v>54</v>
      </c>
      <c r="H39" s="25" t="s">
        <v>2</v>
      </c>
      <c r="I39" s="26" t="s">
        <v>81</v>
      </c>
      <c r="J39" s="150"/>
    </row>
    <row r="40" spans="2:11">
      <c r="B40" s="9" t="s">
        <v>346</v>
      </c>
      <c r="C40" s="186">
        <v>3020</v>
      </c>
      <c r="D40" s="41" t="s">
        <v>286</v>
      </c>
      <c r="E40" s="41" t="s">
        <v>132</v>
      </c>
      <c r="F40" s="25" t="s">
        <v>51</v>
      </c>
      <c r="G40" s="25" t="s">
        <v>53</v>
      </c>
      <c r="H40" s="25" t="s">
        <v>3</v>
      </c>
      <c r="I40" s="26" t="s">
        <v>83</v>
      </c>
      <c r="J40" s="150"/>
    </row>
    <row r="41" spans="2:11">
      <c r="B41" s="9" t="s">
        <v>347</v>
      </c>
      <c r="C41" s="186">
        <v>1000</v>
      </c>
      <c r="D41" s="41" t="s">
        <v>286</v>
      </c>
      <c r="E41" s="41" t="s">
        <v>131</v>
      </c>
      <c r="F41" s="25" t="s">
        <v>51</v>
      </c>
      <c r="G41" s="25" t="s">
        <v>54</v>
      </c>
      <c r="H41" s="25" t="s">
        <v>2</v>
      </c>
      <c r="I41" s="26" t="s">
        <v>80</v>
      </c>
      <c r="J41" s="150"/>
    </row>
    <row r="42" spans="2:11">
      <c r="B42" s="9" t="s">
        <v>348</v>
      </c>
      <c r="C42" s="186">
        <v>2210</v>
      </c>
      <c r="D42" s="41" t="s">
        <v>270</v>
      </c>
      <c r="E42" s="40" t="s">
        <v>119</v>
      </c>
      <c r="F42" s="15" t="s">
        <v>51</v>
      </c>
      <c r="G42" s="16" t="s">
        <v>54</v>
      </c>
      <c r="H42" s="25" t="s">
        <v>2</v>
      </c>
      <c r="I42" s="26" t="s">
        <v>58</v>
      </c>
      <c r="J42" s="150"/>
    </row>
    <row r="43" spans="2:11">
      <c r="B43" s="9" t="s">
        <v>349</v>
      </c>
      <c r="C43" s="186">
        <v>4800</v>
      </c>
      <c r="D43" s="41" t="s">
        <v>287</v>
      </c>
      <c r="E43" s="40" t="s">
        <v>118</v>
      </c>
      <c r="F43" s="15" t="s">
        <v>51</v>
      </c>
      <c r="G43" s="16" t="s">
        <v>54</v>
      </c>
      <c r="H43" s="25" t="s">
        <v>2</v>
      </c>
      <c r="I43" s="26" t="s">
        <v>56</v>
      </c>
      <c r="J43" s="150"/>
      <c r="K43" s="196"/>
    </row>
    <row r="44" spans="2:11">
      <c r="B44" s="9" t="s">
        <v>350</v>
      </c>
      <c r="C44" s="186">
        <v>2800</v>
      </c>
      <c r="D44" s="41" t="s">
        <v>288</v>
      </c>
      <c r="E44" s="40" t="s">
        <v>115</v>
      </c>
      <c r="F44" s="15" t="s">
        <v>51</v>
      </c>
      <c r="G44" s="15" t="s">
        <v>139</v>
      </c>
      <c r="H44" s="25" t="s">
        <v>3</v>
      </c>
      <c r="I44" s="26" t="s">
        <v>79</v>
      </c>
      <c r="J44" s="150"/>
    </row>
    <row r="45" spans="2:11">
      <c r="B45" s="9" t="s">
        <v>351</v>
      </c>
      <c r="C45" s="186">
        <v>200</v>
      </c>
      <c r="D45" s="41" t="s">
        <v>289</v>
      </c>
      <c r="E45" s="40" t="s">
        <v>113</v>
      </c>
      <c r="F45" s="15" t="s">
        <v>51</v>
      </c>
      <c r="G45" s="15" t="s">
        <v>140</v>
      </c>
      <c r="H45" s="25" t="s">
        <v>3</v>
      </c>
      <c r="I45" s="26" t="s">
        <v>78</v>
      </c>
      <c r="J45" s="150"/>
    </row>
    <row r="46" spans="2:11">
      <c r="B46" s="9" t="s">
        <v>352</v>
      </c>
      <c r="C46" s="186">
        <v>1300</v>
      </c>
      <c r="D46" s="41" t="s">
        <v>289</v>
      </c>
      <c r="E46" s="39" t="s">
        <v>113</v>
      </c>
      <c r="F46" s="14" t="s">
        <v>51</v>
      </c>
      <c r="G46" s="30" t="s">
        <v>139</v>
      </c>
      <c r="H46" s="31" t="s">
        <v>3</v>
      </c>
      <c r="I46" s="26" t="s">
        <v>52</v>
      </c>
      <c r="J46" s="150"/>
    </row>
    <row r="47" spans="2:11">
      <c r="B47" s="148" t="s">
        <v>88</v>
      </c>
      <c r="C47" s="25"/>
      <c r="D47" s="25"/>
      <c r="I47" s="26"/>
      <c r="J47" s="150"/>
    </row>
    <row r="48" spans="2:11" ht="15.75" thickBot="1">
      <c r="B48" s="23" t="s">
        <v>207</v>
      </c>
      <c r="C48" s="26">
        <v>250</v>
      </c>
      <c r="D48" s="42" t="s">
        <v>281</v>
      </c>
      <c r="E48" s="42" t="s">
        <v>126</v>
      </c>
      <c r="F48" s="25" t="s">
        <v>51</v>
      </c>
      <c r="G48" s="26" t="s">
        <v>133</v>
      </c>
      <c r="H48" s="26" t="s">
        <v>3</v>
      </c>
      <c r="I48" s="26" t="s">
        <v>112</v>
      </c>
      <c r="J48" s="150">
        <v>0.86</v>
      </c>
    </row>
    <row r="49" spans="2:11">
      <c r="B49" s="38"/>
      <c r="C49" s="158"/>
      <c r="D49" s="17"/>
      <c r="E49" s="17"/>
      <c r="F49" s="17"/>
      <c r="G49" s="17"/>
      <c r="H49" s="17"/>
      <c r="I49" s="17"/>
      <c r="J49" s="17"/>
    </row>
    <row r="50" spans="2:11">
      <c r="B50" s="144"/>
      <c r="C50" s="159"/>
      <c r="D50" s="19"/>
      <c r="E50" s="19"/>
      <c r="F50" s="19" t="s">
        <v>324</v>
      </c>
      <c r="G50" s="19"/>
      <c r="H50" s="19"/>
      <c r="I50" s="19"/>
      <c r="J50" s="19"/>
    </row>
    <row r="51" spans="2:11">
      <c r="B51" s="144"/>
      <c r="C51" s="159"/>
      <c r="D51" s="19"/>
      <c r="E51" s="19"/>
      <c r="F51" s="19" t="s">
        <v>325</v>
      </c>
      <c r="G51" s="19"/>
      <c r="H51" s="19"/>
      <c r="I51" s="19"/>
      <c r="J51" s="19"/>
    </row>
    <row r="52" spans="2:11">
      <c r="B52" s="18" t="s">
        <v>59</v>
      </c>
      <c r="C52" s="159"/>
      <c r="D52" s="19"/>
      <c r="E52" s="19"/>
      <c r="F52" s="19" t="s">
        <v>326</v>
      </c>
      <c r="G52" s="19"/>
      <c r="H52" s="19"/>
      <c r="I52" s="19"/>
      <c r="J52" s="19"/>
    </row>
    <row r="53" spans="2:11">
      <c r="B53" s="19" t="s">
        <v>317</v>
      </c>
      <c r="C53" s="19"/>
      <c r="D53" s="19"/>
      <c r="E53" s="19"/>
      <c r="F53" s="19"/>
      <c r="G53" s="19"/>
      <c r="H53" s="19"/>
      <c r="I53" s="37"/>
      <c r="K53"/>
    </row>
    <row r="54" spans="2:11">
      <c r="B54" s="34" t="s">
        <v>318</v>
      </c>
      <c r="C54" s="19"/>
      <c r="D54" s="19"/>
      <c r="E54" s="19"/>
      <c r="F54" s="19" t="s">
        <v>357</v>
      </c>
      <c r="G54" s="19"/>
      <c r="H54" s="19"/>
      <c r="I54" s="37"/>
      <c r="K54"/>
    </row>
    <row r="55" spans="2:11">
      <c r="B55" s="21" t="s">
        <v>319</v>
      </c>
      <c r="C55" s="19"/>
      <c r="D55" s="20"/>
      <c r="E55" s="20"/>
      <c r="F55" s="20"/>
      <c r="G55" s="20"/>
      <c r="H55" s="20"/>
      <c r="I55" s="37"/>
      <c r="K55"/>
    </row>
    <row r="56" spans="2:11">
      <c r="C56" s="159"/>
      <c r="D56" s="19"/>
      <c r="E56" s="19"/>
      <c r="F56" s="20"/>
      <c r="G56" s="20"/>
      <c r="H56" s="20"/>
      <c r="I56" s="20"/>
      <c r="J56" s="20"/>
    </row>
    <row r="57" spans="2:11" ht="15.75" thickBot="1">
      <c r="B57" s="22"/>
      <c r="C57" s="160"/>
      <c r="D57" s="22"/>
      <c r="E57" s="22"/>
      <c r="F57" s="22"/>
      <c r="G57" s="22"/>
      <c r="H57" s="22"/>
      <c r="I57" s="22"/>
      <c r="J57" s="22"/>
    </row>
    <row r="58" spans="2:11" ht="15.75" thickBot="1">
      <c r="B58" s="23"/>
      <c r="C58" s="26"/>
      <c r="D58" s="23"/>
      <c r="E58" s="23"/>
      <c r="F58" s="23"/>
      <c r="G58" s="23"/>
      <c r="H58" s="23"/>
      <c r="I58" s="23"/>
      <c r="J58" s="23"/>
    </row>
    <row r="59" spans="2:11">
      <c r="B59" s="10"/>
      <c r="C59" s="157"/>
      <c r="D59" s="10"/>
      <c r="E59" s="10"/>
      <c r="F59" s="10"/>
      <c r="G59" s="10"/>
      <c r="H59" s="10"/>
      <c r="I59" s="10"/>
      <c r="J59" s="10"/>
    </row>
    <row r="60" spans="2:11" ht="15.75" thickBot="1">
      <c r="B60" s="22"/>
      <c r="C60" s="160"/>
      <c r="D60" s="22"/>
      <c r="E60" s="22"/>
      <c r="F60" s="22"/>
      <c r="G60" s="22"/>
      <c r="H60" s="22"/>
      <c r="I60" s="22"/>
      <c r="J60" s="22"/>
    </row>
    <row r="61" spans="2:11">
      <c r="B61" s="5"/>
      <c r="C61" s="138"/>
      <c r="D61" s="5"/>
      <c r="E61" s="5"/>
      <c r="F61" s="5"/>
      <c r="G61" s="5"/>
      <c r="I61" s="5"/>
      <c r="J61" s="5"/>
    </row>
    <row r="62" spans="2:11">
      <c r="H62"/>
    </row>
    <row r="63" spans="2:11">
      <c r="H63"/>
    </row>
  </sheetData>
  <mergeCells count="3">
    <mergeCell ref="B6:I6"/>
    <mergeCell ref="B7:I7"/>
    <mergeCell ref="B8:I8"/>
  </mergeCells>
  <hyperlinks>
    <hyperlink ref="B54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8"/>
  <sheetViews>
    <sheetView topLeftCell="A160" workbookViewId="0">
      <selection activeCell="A189" sqref="A189:XFD194"/>
    </sheetView>
  </sheetViews>
  <sheetFormatPr defaultColWidth="9.140625" defaultRowHeight="15"/>
  <cols>
    <col min="1" max="1" width="5.140625" customWidth="1"/>
    <col min="2" max="2" width="46.42578125" style="123" bestFit="1" customWidth="1"/>
    <col min="3" max="3" width="18.85546875" style="123" customWidth="1"/>
    <col min="4" max="4" width="22.28515625" style="123" customWidth="1"/>
    <col min="5" max="5" width="24.42578125" style="30" customWidth="1"/>
    <col min="6" max="6" width="26.7109375" style="123" customWidth="1"/>
    <col min="7" max="7" width="9.5703125" customWidth="1"/>
    <col min="10" max="10" width="16.28515625" customWidth="1"/>
    <col min="11" max="11" width="29.85546875" customWidth="1"/>
  </cols>
  <sheetData>
    <row r="2" spans="1:7">
      <c r="B2" s="1" t="s">
        <v>4</v>
      </c>
      <c r="D2" s="56"/>
      <c r="E2" s="56"/>
      <c r="F2" s="57"/>
      <c r="G2" s="2"/>
    </row>
    <row r="3" spans="1:7">
      <c r="B3" s="124"/>
      <c r="C3" s="58"/>
      <c r="D3" s="56"/>
      <c r="E3" s="56"/>
      <c r="F3" s="57"/>
    </row>
    <row r="4" spans="1:7">
      <c r="B4" s="1" t="s">
        <v>44</v>
      </c>
      <c r="C4" s="58"/>
      <c r="D4" s="8" t="s">
        <v>368</v>
      </c>
      <c r="E4" s="59"/>
      <c r="F4" s="58"/>
    </row>
    <row r="5" spans="1:7">
      <c r="B5" s="8"/>
      <c r="C5" s="8"/>
      <c r="D5" s="7"/>
      <c r="E5" s="7"/>
      <c r="F5" s="8"/>
      <c r="G5" s="4"/>
    </row>
    <row r="6" spans="1:7">
      <c r="B6" s="32" t="s">
        <v>369</v>
      </c>
      <c r="C6" s="60"/>
      <c r="E6" s="23"/>
      <c r="F6" s="9"/>
      <c r="G6" s="4"/>
    </row>
    <row r="7" spans="1:7">
      <c r="A7" s="6"/>
      <c r="B7" s="8"/>
      <c r="C7" s="8"/>
      <c r="D7" s="8"/>
      <c r="E7" s="61"/>
      <c r="F7" s="8"/>
      <c r="G7" s="5"/>
    </row>
    <row r="8" spans="1:7">
      <c r="A8" s="6"/>
      <c r="B8" s="8"/>
      <c r="C8" s="58"/>
      <c r="D8" s="7"/>
      <c r="E8" s="62"/>
      <c r="F8" s="8"/>
      <c r="G8" s="5"/>
    </row>
    <row r="9" spans="1:7">
      <c r="A9" s="6"/>
      <c r="B9" s="43" t="s">
        <v>5</v>
      </c>
      <c r="C9" s="44"/>
      <c r="D9" s="45"/>
      <c r="E9" s="61"/>
      <c r="F9" s="125"/>
      <c r="G9" s="5"/>
    </row>
    <row r="10" spans="1:7">
      <c r="A10" s="6"/>
      <c r="B10" s="46" t="s">
        <v>6</v>
      </c>
      <c r="C10" s="47"/>
      <c r="D10" s="48">
        <v>163191935687.7197</v>
      </c>
      <c r="E10" s="61"/>
      <c r="F10" s="8"/>
    </row>
    <row r="11" spans="1:7">
      <c r="A11" s="6"/>
      <c r="B11" s="49" t="s">
        <v>7</v>
      </c>
      <c r="C11" s="19"/>
      <c r="D11" s="50">
        <v>136032</v>
      </c>
      <c r="E11" s="61"/>
      <c r="F11" s="8"/>
      <c r="G11" s="5"/>
    </row>
    <row r="12" spans="1:7">
      <c r="A12" s="6"/>
      <c r="B12" s="49" t="s">
        <v>8</v>
      </c>
      <c r="C12" s="19"/>
      <c r="D12" s="48">
        <v>1199658.4310141709</v>
      </c>
      <c r="E12" s="61"/>
      <c r="F12" s="8"/>
      <c r="G12" s="128"/>
    </row>
    <row r="13" spans="1:7">
      <c r="A13" s="6"/>
      <c r="B13" s="49" t="s">
        <v>9</v>
      </c>
      <c r="C13" s="19"/>
      <c r="D13" s="51">
        <v>0.50460054117677511</v>
      </c>
      <c r="E13" s="61"/>
      <c r="F13" s="8"/>
      <c r="G13" s="128"/>
    </row>
    <row r="14" spans="1:7">
      <c r="A14" s="6"/>
      <c r="B14" s="49" t="s">
        <v>10</v>
      </c>
      <c r="C14" s="19"/>
      <c r="D14" s="51">
        <v>0.57316211878228163</v>
      </c>
      <c r="E14" s="61"/>
      <c r="F14" s="8"/>
      <c r="G14" s="128"/>
    </row>
    <row r="15" spans="1:7">
      <c r="A15" s="6"/>
      <c r="B15" s="49" t="s">
        <v>11</v>
      </c>
      <c r="C15" s="19"/>
      <c r="D15" s="52">
        <v>38.437815263648275</v>
      </c>
      <c r="E15" s="61"/>
      <c r="F15" s="8"/>
      <c r="G15" s="128"/>
    </row>
    <row r="16" spans="1:7">
      <c r="A16" s="6"/>
      <c r="B16" s="49" t="s">
        <v>12</v>
      </c>
      <c r="C16" s="19"/>
      <c r="D16" s="51">
        <v>3.3050660941713272E-2</v>
      </c>
      <c r="E16" s="61"/>
      <c r="F16" s="8"/>
      <c r="G16" s="128"/>
    </row>
    <row r="17" spans="1:12">
      <c r="A17" s="6"/>
      <c r="B17" s="49" t="s">
        <v>290</v>
      </c>
      <c r="C17" s="19"/>
      <c r="D17" s="52">
        <v>257.52263460986507</v>
      </c>
      <c r="E17" s="61"/>
      <c r="F17" s="8"/>
      <c r="G17" s="128"/>
      <c r="K17" s="37"/>
    </row>
    <row r="18" spans="1:12">
      <c r="A18" s="6"/>
      <c r="B18" s="49" t="s">
        <v>291</v>
      </c>
      <c r="C18" s="19"/>
      <c r="D18" s="52">
        <v>44.7</v>
      </c>
      <c r="E18" s="61"/>
      <c r="F18" s="8"/>
      <c r="G18" s="128"/>
    </row>
    <row r="19" spans="1:12">
      <c r="A19" s="6"/>
      <c r="B19" s="49" t="s">
        <v>144</v>
      </c>
      <c r="C19" s="19"/>
      <c r="D19" s="51">
        <v>0</v>
      </c>
      <c r="E19" s="61"/>
      <c r="F19" s="176"/>
      <c r="G19" s="128"/>
    </row>
    <row r="20" spans="1:12">
      <c r="A20" s="6"/>
      <c r="B20" s="49" t="s">
        <v>145</v>
      </c>
      <c r="C20" s="19"/>
      <c r="D20" s="48">
        <v>172027691000</v>
      </c>
      <c r="E20" s="61"/>
      <c r="F20" s="177"/>
      <c r="G20" s="128"/>
      <c r="L20" s="193"/>
    </row>
    <row r="21" spans="1:12">
      <c r="A21" s="6"/>
      <c r="B21" s="49" t="s">
        <v>146</v>
      </c>
      <c r="C21" s="19"/>
      <c r="D21" s="48">
        <v>154539406000</v>
      </c>
      <c r="E21" s="61"/>
      <c r="F21" s="8"/>
      <c r="G21" s="128"/>
    </row>
    <row r="22" spans="1:12">
      <c r="A22" s="6"/>
      <c r="B22" s="49" t="s">
        <v>147</v>
      </c>
      <c r="C22" s="19"/>
      <c r="D22" s="51">
        <v>4.8485944044903792E-2</v>
      </c>
      <c r="E22" s="61"/>
      <c r="F22" s="8"/>
      <c r="G22" s="128"/>
      <c r="K22" s="192"/>
    </row>
    <row r="23" spans="1:12">
      <c r="A23" s="6"/>
      <c r="B23" s="49" t="s">
        <v>148</v>
      </c>
      <c r="C23" s="19"/>
      <c r="D23" s="51">
        <v>1.113163920146037</v>
      </c>
      <c r="E23" s="61"/>
      <c r="F23" s="8"/>
      <c r="G23" s="128"/>
    </row>
    <row r="24" spans="1:12">
      <c r="A24" s="6"/>
      <c r="B24" s="53" t="s">
        <v>149</v>
      </c>
      <c r="C24" s="54"/>
      <c r="D24" s="55">
        <v>1.0955475106063239</v>
      </c>
      <c r="E24" s="63"/>
      <c r="F24" s="8"/>
      <c r="G24" s="128"/>
    </row>
    <row r="26" spans="1:12">
      <c r="K26" s="37"/>
    </row>
    <row r="27" spans="1:12">
      <c r="A27" s="6"/>
      <c r="B27" s="64" t="s">
        <v>13</v>
      </c>
      <c r="C27" s="65" t="s">
        <v>14</v>
      </c>
      <c r="D27" s="66" t="s">
        <v>15</v>
      </c>
      <c r="E27" s="67" t="s">
        <v>16</v>
      </c>
      <c r="F27" s="68" t="s">
        <v>17</v>
      </c>
      <c r="G27" s="128"/>
      <c r="K27" s="37"/>
    </row>
    <row r="28" spans="1:12">
      <c r="A28" s="6"/>
      <c r="B28" s="69" t="s">
        <v>308</v>
      </c>
      <c r="C28" s="70"/>
      <c r="D28" s="33"/>
      <c r="E28" s="71"/>
      <c r="F28" s="72"/>
      <c r="G28" s="128"/>
      <c r="K28" s="37"/>
    </row>
    <row r="29" spans="1:12">
      <c r="A29" s="6"/>
      <c r="B29" s="69" t="s">
        <v>292</v>
      </c>
      <c r="C29" s="73">
        <v>341</v>
      </c>
      <c r="D29" s="74">
        <v>2.5067631145612797E-3</v>
      </c>
      <c r="E29" s="48">
        <v>488264478.57999998</v>
      </c>
      <c r="F29" s="75">
        <v>2.9919645019367354E-3</v>
      </c>
      <c r="G29" s="128"/>
      <c r="K29" s="37"/>
    </row>
    <row r="30" spans="1:12">
      <c r="A30" s="6"/>
      <c r="B30" s="69" t="s">
        <v>33</v>
      </c>
      <c r="C30" s="73">
        <v>15</v>
      </c>
      <c r="D30" s="74">
        <v>1.1026817219477771E-4</v>
      </c>
      <c r="E30" s="48">
        <v>12773311.92</v>
      </c>
      <c r="F30" s="75">
        <v>7.8271710340164805E-5</v>
      </c>
      <c r="G30" s="128"/>
      <c r="K30" s="37"/>
    </row>
    <row r="31" spans="1:12">
      <c r="A31" s="6"/>
      <c r="B31" s="69" t="s">
        <v>34</v>
      </c>
      <c r="C31" s="73">
        <v>0</v>
      </c>
      <c r="D31" s="74">
        <v>0</v>
      </c>
      <c r="E31" s="48">
        <v>0</v>
      </c>
      <c r="F31" s="75">
        <v>0</v>
      </c>
      <c r="G31" s="128"/>
      <c r="K31" s="37"/>
    </row>
    <row r="32" spans="1:12">
      <c r="A32" s="6"/>
      <c r="B32" s="69" t="s">
        <v>35</v>
      </c>
      <c r="C32" s="76">
        <v>0</v>
      </c>
      <c r="D32" s="77">
        <v>0</v>
      </c>
      <c r="E32" s="48">
        <v>0</v>
      </c>
      <c r="F32" s="75">
        <v>0</v>
      </c>
      <c r="G32" s="128"/>
      <c r="K32" s="37"/>
    </row>
    <row r="33" spans="1:11">
      <c r="A33" s="6"/>
      <c r="B33" s="78" t="s">
        <v>18</v>
      </c>
      <c r="C33" s="79">
        <v>356</v>
      </c>
      <c r="D33" s="80">
        <v>2.6170312867560574E-3</v>
      </c>
      <c r="E33" s="81">
        <v>501037790.5</v>
      </c>
      <c r="F33" s="136">
        <v>3.0702362122769001E-3</v>
      </c>
      <c r="G33" s="128"/>
      <c r="K33" s="37"/>
    </row>
    <row r="34" spans="1:11">
      <c r="A34" s="6"/>
      <c r="B34" s="8" t="s">
        <v>150</v>
      </c>
      <c r="C34" s="152"/>
      <c r="D34" s="153"/>
      <c r="E34" s="154"/>
      <c r="F34" s="155"/>
      <c r="G34" s="128"/>
      <c r="K34" s="37"/>
    </row>
    <row r="35" spans="1:11">
      <c r="A35" s="6"/>
      <c r="B35" s="19"/>
      <c r="C35" s="129"/>
      <c r="D35" s="75"/>
      <c r="E35" s="130"/>
      <c r="F35" s="106"/>
      <c r="G35" s="128"/>
      <c r="K35" s="37"/>
    </row>
    <row r="36" spans="1:11">
      <c r="A36" s="6"/>
      <c r="B36" s="131" t="s">
        <v>19</v>
      </c>
      <c r="C36" s="65" t="s">
        <v>14</v>
      </c>
      <c r="D36" s="66" t="s">
        <v>15</v>
      </c>
      <c r="E36" s="65" t="s">
        <v>16</v>
      </c>
      <c r="F36" s="132" t="s">
        <v>17</v>
      </c>
      <c r="G36" s="128"/>
      <c r="K36" s="37"/>
    </row>
    <row r="37" spans="1:11">
      <c r="A37" s="6"/>
      <c r="B37" s="69" t="s">
        <v>36</v>
      </c>
      <c r="C37" s="83">
        <v>333</v>
      </c>
      <c r="D37" s="75">
        <v>2.4479534227240651E-3</v>
      </c>
      <c r="E37" s="48">
        <v>468377191.01999998</v>
      </c>
      <c r="F37" s="84">
        <v>2.8701001005115578E-3</v>
      </c>
      <c r="G37" s="128"/>
      <c r="K37" s="37"/>
    </row>
    <row r="38" spans="1:11">
      <c r="A38" s="6"/>
      <c r="B38" s="69" t="s">
        <v>37</v>
      </c>
      <c r="C38" s="83">
        <v>15</v>
      </c>
      <c r="D38" s="75">
        <v>1.1026817219477771E-4</v>
      </c>
      <c r="E38" s="48">
        <v>12773311.92</v>
      </c>
      <c r="F38" s="84">
        <v>7.8271710340164805E-5</v>
      </c>
      <c r="G38" s="128"/>
    </row>
    <row r="39" spans="1:11">
      <c r="A39" s="6"/>
      <c r="B39" s="69" t="s">
        <v>38</v>
      </c>
      <c r="C39" s="83">
        <v>0</v>
      </c>
      <c r="D39" s="75">
        <v>0</v>
      </c>
      <c r="E39" s="48">
        <v>0</v>
      </c>
      <c r="F39" s="84">
        <v>0</v>
      </c>
      <c r="G39" s="128"/>
    </row>
    <row r="40" spans="1:11">
      <c r="A40" s="6"/>
      <c r="B40" s="85" t="s">
        <v>39</v>
      </c>
      <c r="C40" s="86">
        <v>0</v>
      </c>
      <c r="D40" s="77">
        <v>0</v>
      </c>
      <c r="E40" s="87">
        <v>0</v>
      </c>
      <c r="F40" s="88">
        <v>0</v>
      </c>
      <c r="G40" s="128"/>
    </row>
    <row r="41" spans="1:11">
      <c r="A41" s="6"/>
      <c r="B41" s="69" t="s">
        <v>40</v>
      </c>
      <c r="C41" s="83">
        <v>8</v>
      </c>
      <c r="D41" s="75">
        <v>5.8809691837214774E-5</v>
      </c>
      <c r="E41" s="48">
        <v>19887287.559999999</v>
      </c>
      <c r="F41" s="84">
        <v>1.2186440142517736E-4</v>
      </c>
      <c r="G41" s="128"/>
    </row>
    <row r="42" spans="1:11">
      <c r="A42" s="6"/>
      <c r="B42" s="69" t="s">
        <v>41</v>
      </c>
      <c r="C42" s="83">
        <v>0</v>
      </c>
      <c r="D42" s="75">
        <v>0</v>
      </c>
      <c r="E42" s="48">
        <v>0</v>
      </c>
      <c r="F42" s="84">
        <v>0</v>
      </c>
      <c r="G42" s="128"/>
    </row>
    <row r="43" spans="1:11">
      <c r="A43" s="6"/>
      <c r="B43" s="69" t="s">
        <v>42</v>
      </c>
      <c r="C43" s="83">
        <v>0</v>
      </c>
      <c r="D43" s="75">
        <v>0</v>
      </c>
      <c r="E43" s="48">
        <v>0</v>
      </c>
      <c r="F43" s="84">
        <v>0</v>
      </c>
      <c r="G43" s="128"/>
    </row>
    <row r="44" spans="1:11">
      <c r="A44" s="6"/>
      <c r="B44" s="85" t="s">
        <v>43</v>
      </c>
      <c r="C44" s="86">
        <v>0</v>
      </c>
      <c r="D44" s="77">
        <v>0</v>
      </c>
      <c r="E44" s="87">
        <v>0</v>
      </c>
      <c r="F44" s="77">
        <v>0</v>
      </c>
    </row>
    <row r="45" spans="1:11">
      <c r="A45" s="6"/>
      <c r="B45" s="78" t="s">
        <v>18</v>
      </c>
      <c r="C45" s="79">
        <v>356</v>
      </c>
      <c r="D45" s="80">
        <v>2.6170312867560574E-3</v>
      </c>
      <c r="E45" s="81">
        <v>501037790.5</v>
      </c>
      <c r="F45" s="136">
        <v>3.0702362122769001E-3</v>
      </c>
      <c r="G45" s="128"/>
    </row>
    <row r="46" spans="1:11">
      <c r="A46" s="6"/>
      <c r="B46" s="8" t="s">
        <v>150</v>
      </c>
      <c r="C46" s="8"/>
      <c r="D46" s="61"/>
      <c r="E46" s="61"/>
      <c r="F46" s="8"/>
      <c r="G46" s="128"/>
    </row>
    <row r="48" spans="1:11">
      <c r="A48" s="6"/>
      <c r="B48" s="64" t="s">
        <v>20</v>
      </c>
      <c r="C48" s="65" t="s">
        <v>14</v>
      </c>
      <c r="D48" s="66" t="s">
        <v>15</v>
      </c>
      <c r="E48" s="65" t="s">
        <v>16</v>
      </c>
      <c r="F48" s="68" t="s">
        <v>17</v>
      </c>
    </row>
    <row r="49" spans="1:6">
      <c r="A49" s="6"/>
      <c r="B49" s="46" t="s">
        <v>158</v>
      </c>
      <c r="C49" s="83">
        <v>41130</v>
      </c>
      <c r="D49" s="75">
        <v>0.30235532815808047</v>
      </c>
      <c r="E49" s="48">
        <v>24184208029.539963</v>
      </c>
      <c r="F49" s="75">
        <v>0.14819487205432902</v>
      </c>
    </row>
    <row r="50" spans="1:6">
      <c r="A50" s="6"/>
      <c r="B50" s="49" t="s">
        <v>159</v>
      </c>
      <c r="C50" s="83">
        <v>9454</v>
      </c>
      <c r="D50" s="75">
        <v>6.9498353328628554E-2</v>
      </c>
      <c r="E50" s="48">
        <v>9556838956.4599953</v>
      </c>
      <c r="F50" s="75">
        <v>5.8561955994858222E-2</v>
      </c>
    </row>
    <row r="51" spans="1:6">
      <c r="A51" s="6"/>
      <c r="B51" s="49" t="s">
        <v>160</v>
      </c>
      <c r="C51" s="83">
        <v>9097</v>
      </c>
      <c r="D51" s="75">
        <v>6.6873970830392843E-2</v>
      </c>
      <c r="E51" s="48">
        <v>10098735209.320013</v>
      </c>
      <c r="F51" s="75">
        <v>6.1882562804112431E-2</v>
      </c>
    </row>
    <row r="52" spans="1:6">
      <c r="A52" s="6"/>
      <c r="B52" s="49" t="s">
        <v>161</v>
      </c>
      <c r="C52" s="83">
        <v>9394</v>
      </c>
      <c r="D52" s="75">
        <v>6.905728063984945E-2</v>
      </c>
      <c r="E52" s="48">
        <v>11469569569.810001</v>
      </c>
      <c r="F52" s="75">
        <v>7.0282698231840801E-2</v>
      </c>
    </row>
    <row r="53" spans="1:6">
      <c r="A53" s="6"/>
      <c r="B53" s="49" t="s">
        <v>162</v>
      </c>
      <c r="C53" s="83">
        <v>10248</v>
      </c>
      <c r="D53" s="75">
        <v>7.5335215243472128E-2</v>
      </c>
      <c r="E53" s="48">
        <v>13717056328.539988</v>
      </c>
      <c r="F53" s="75">
        <v>8.4054743702462104E-2</v>
      </c>
    </row>
    <row r="54" spans="1:6">
      <c r="A54" s="6"/>
      <c r="B54" s="49" t="s">
        <v>163</v>
      </c>
      <c r="C54" s="83">
        <v>11034</v>
      </c>
      <c r="D54" s="75">
        <v>8.111326746647847E-2</v>
      </c>
      <c r="E54" s="48">
        <v>16085900881.150005</v>
      </c>
      <c r="F54" s="75">
        <v>9.8570439852687181E-2</v>
      </c>
    </row>
    <row r="55" spans="1:6">
      <c r="A55" s="6"/>
      <c r="B55" s="49" t="s">
        <v>164</v>
      </c>
      <c r="C55" s="83">
        <v>12737</v>
      </c>
      <c r="D55" s="75">
        <v>9.3632380616325575E-2</v>
      </c>
      <c r="E55" s="48">
        <v>20425847202.140053</v>
      </c>
      <c r="F55" s="75">
        <v>0.1251645623054955</v>
      </c>
    </row>
    <row r="56" spans="1:6">
      <c r="A56" s="6"/>
      <c r="B56" s="49" t="s">
        <v>165</v>
      </c>
      <c r="C56" s="83">
        <v>12876</v>
      </c>
      <c r="D56" s="75">
        <v>9.4654199011997175E-2</v>
      </c>
      <c r="E56" s="48">
        <v>21846179253.799984</v>
      </c>
      <c r="F56" s="75">
        <v>0.13386800739715643</v>
      </c>
    </row>
    <row r="57" spans="1:6">
      <c r="A57" s="6"/>
      <c r="B57" s="49" t="s">
        <v>166</v>
      </c>
      <c r="C57" s="83">
        <v>13000</v>
      </c>
      <c r="D57" s="75">
        <v>9.5565749235474007E-2</v>
      </c>
      <c r="E57" s="48">
        <v>22916140435.380024</v>
      </c>
      <c r="F57" s="75">
        <v>0.14042446606694933</v>
      </c>
    </row>
    <row r="58" spans="1:6">
      <c r="A58" s="6"/>
      <c r="B58" s="49" t="s">
        <v>167</v>
      </c>
      <c r="C58" s="83">
        <v>4593</v>
      </c>
      <c r="D58" s="75">
        <v>3.3764114326040928E-2</v>
      </c>
      <c r="E58" s="48">
        <v>8430468814.4800034</v>
      </c>
      <c r="F58" s="75">
        <v>5.1659837105016843E-2</v>
      </c>
    </row>
    <row r="59" spans="1:6">
      <c r="A59" s="6"/>
      <c r="B59" s="49" t="s">
        <v>168</v>
      </c>
      <c r="C59" s="83">
        <v>1451</v>
      </c>
      <c r="D59" s="75">
        <v>1.0666607856974829E-2</v>
      </c>
      <c r="E59" s="48">
        <v>2675813496.3200011</v>
      </c>
      <c r="F59" s="75">
        <v>1.639672625392697E-2</v>
      </c>
    </row>
    <row r="60" spans="1:6">
      <c r="A60" s="6"/>
      <c r="B60" s="49" t="s">
        <v>169</v>
      </c>
      <c r="C60" s="83">
        <v>587</v>
      </c>
      <c r="D60" s="75">
        <v>4.3151611385556336E-3</v>
      </c>
      <c r="E60" s="48">
        <v>1050008745.6199996</v>
      </c>
      <c r="F60" s="75">
        <v>6.4341950550134393E-3</v>
      </c>
    </row>
    <row r="61" spans="1:6">
      <c r="A61" s="6"/>
      <c r="B61" s="49" t="s">
        <v>170</v>
      </c>
      <c r="C61" s="83">
        <v>281</v>
      </c>
      <c r="D61" s="75">
        <v>2.0656904257821689E-3</v>
      </c>
      <c r="E61" s="48">
        <v>487247471.4799999</v>
      </c>
      <c r="F61" s="75">
        <v>2.985732532840252E-3</v>
      </c>
    </row>
    <row r="62" spans="1:6">
      <c r="A62" s="6"/>
      <c r="B62" s="49" t="s">
        <v>151</v>
      </c>
      <c r="C62" s="76">
        <v>150</v>
      </c>
      <c r="D62" s="77">
        <v>1.1026817219477771E-3</v>
      </c>
      <c r="E62" s="87">
        <v>247921293.67999998</v>
      </c>
      <c r="F62" s="88">
        <v>1.519200643311296E-3</v>
      </c>
    </row>
    <row r="63" spans="1:6">
      <c r="A63" s="6"/>
      <c r="B63" s="89" t="s">
        <v>18</v>
      </c>
      <c r="C63" s="90">
        <v>136032</v>
      </c>
      <c r="D63" s="91">
        <v>1.0000000000000002</v>
      </c>
      <c r="E63" s="92">
        <v>163191935687.72006</v>
      </c>
      <c r="F63" s="93">
        <v>0.99999999999999989</v>
      </c>
    </row>
    <row r="64" spans="1:6">
      <c r="A64" s="6"/>
      <c r="B64" s="8"/>
      <c r="C64" s="8"/>
      <c r="D64" s="61"/>
      <c r="E64" s="61"/>
      <c r="F64" s="8"/>
    </row>
    <row r="65" spans="1:6">
      <c r="A65" s="6"/>
      <c r="B65" s="8"/>
      <c r="C65" s="7"/>
      <c r="D65" s="8"/>
      <c r="E65" s="94"/>
      <c r="F65" s="61"/>
    </row>
    <row r="66" spans="1:6">
      <c r="A66" s="6"/>
      <c r="B66" s="64" t="s">
        <v>21</v>
      </c>
      <c r="C66" s="65" t="s">
        <v>14</v>
      </c>
      <c r="D66" s="66" t="s">
        <v>15</v>
      </c>
      <c r="E66" s="65" t="s">
        <v>16</v>
      </c>
      <c r="F66" s="66" t="s">
        <v>17</v>
      </c>
    </row>
    <row r="67" spans="1:6">
      <c r="A67" s="6"/>
      <c r="B67" s="46" t="s">
        <v>158</v>
      </c>
      <c r="C67" s="83">
        <v>26688</v>
      </c>
      <c r="D67" s="75">
        <v>0.19618913196894849</v>
      </c>
      <c r="E67" s="48">
        <v>13465588466.089972</v>
      </c>
      <c r="F67" s="75">
        <v>8.2513810558981229E-2</v>
      </c>
    </row>
    <row r="68" spans="1:6">
      <c r="A68" s="6"/>
      <c r="B68" s="49" t="s">
        <v>159</v>
      </c>
      <c r="C68" s="83">
        <v>7455</v>
      </c>
      <c r="D68" s="75">
        <v>5.4803281580804518E-2</v>
      </c>
      <c r="E68" s="48">
        <v>5992699413.8200064</v>
      </c>
      <c r="F68" s="75">
        <v>3.6721786456945321E-2</v>
      </c>
    </row>
    <row r="69" spans="1:6">
      <c r="A69" s="6"/>
      <c r="B69" s="49" t="s">
        <v>160</v>
      </c>
      <c r="C69" s="83">
        <v>8212</v>
      </c>
      <c r="D69" s="75">
        <v>6.0368148670900963E-2</v>
      </c>
      <c r="E69" s="48">
        <v>7593346062.2999964</v>
      </c>
      <c r="F69" s="75">
        <v>4.6530155000002182E-2</v>
      </c>
    </row>
    <row r="70" spans="1:6">
      <c r="A70" s="6"/>
      <c r="B70" s="49" t="s">
        <v>161</v>
      </c>
      <c r="C70" s="83">
        <v>7849</v>
      </c>
      <c r="D70" s="75">
        <v>5.7699658903787344E-2</v>
      </c>
      <c r="E70" s="48">
        <v>8303558737.300005</v>
      </c>
      <c r="F70" s="75">
        <v>5.0882163400460485E-2</v>
      </c>
    </row>
    <row r="71" spans="1:6">
      <c r="A71" s="6"/>
      <c r="B71" s="49" t="s">
        <v>162</v>
      </c>
      <c r="C71" s="83">
        <v>9180</v>
      </c>
      <c r="D71" s="75">
        <v>6.7484121383203949E-2</v>
      </c>
      <c r="E71" s="48">
        <v>10307806867.049986</v>
      </c>
      <c r="F71" s="75">
        <v>6.3163702444064093E-2</v>
      </c>
    </row>
    <row r="72" spans="1:6">
      <c r="A72" s="6"/>
      <c r="B72" s="49" t="s">
        <v>163</v>
      </c>
      <c r="C72" s="83">
        <v>9373</v>
      </c>
      <c r="D72" s="75">
        <v>6.8902905198776759E-2</v>
      </c>
      <c r="E72" s="48">
        <v>11865556532.440023</v>
      </c>
      <c r="F72" s="75">
        <v>7.2709208837044861E-2</v>
      </c>
    </row>
    <row r="73" spans="1:6">
      <c r="A73" s="6"/>
      <c r="B73" s="49" t="s">
        <v>164</v>
      </c>
      <c r="C73" s="83">
        <v>13660</v>
      </c>
      <c r="D73" s="75">
        <v>0.10041754881204422</v>
      </c>
      <c r="E73" s="48">
        <v>19007958158.430038</v>
      </c>
      <c r="F73" s="75">
        <v>0.11647608736502273</v>
      </c>
    </row>
    <row r="74" spans="1:6">
      <c r="A74" s="6"/>
      <c r="B74" s="49" t="s">
        <v>165</v>
      </c>
      <c r="C74" s="83">
        <v>10481</v>
      </c>
      <c r="D74" s="75">
        <v>7.7048047518231008E-2</v>
      </c>
      <c r="E74" s="48">
        <v>15392380317.650019</v>
      </c>
      <c r="F74" s="75">
        <v>9.4320716601490023E-2</v>
      </c>
    </row>
    <row r="75" spans="1:6">
      <c r="A75" s="6"/>
      <c r="B75" s="49" t="s">
        <v>166</v>
      </c>
      <c r="C75" s="83">
        <v>25120</v>
      </c>
      <c r="D75" s="75">
        <v>0.18466243236885438</v>
      </c>
      <c r="E75" s="48">
        <v>42298613580.379883</v>
      </c>
      <c r="F75" s="75">
        <v>0.25919548905481132</v>
      </c>
    </row>
    <row r="76" spans="1:6">
      <c r="A76" s="6"/>
      <c r="B76" s="49" t="s">
        <v>167</v>
      </c>
      <c r="C76" s="83">
        <v>18014</v>
      </c>
      <c r="D76" s="75">
        <v>0.13242472359444837</v>
      </c>
      <c r="E76" s="48">
        <v>28964427552.260002</v>
      </c>
      <c r="F76" s="75">
        <v>0.17748688028117771</v>
      </c>
    </row>
    <row r="77" spans="1:6">
      <c r="A77" s="6"/>
      <c r="B77" s="49" t="s">
        <v>168</v>
      </c>
      <c r="C77" s="83">
        <v>0</v>
      </c>
      <c r="D77" s="75">
        <v>0</v>
      </c>
      <c r="E77" s="48">
        <v>0</v>
      </c>
      <c r="F77" s="75">
        <v>0</v>
      </c>
    </row>
    <row r="78" spans="1:6">
      <c r="A78" s="6"/>
      <c r="B78" s="49" t="s">
        <v>169</v>
      </c>
      <c r="C78" s="83">
        <v>0</v>
      </c>
      <c r="D78" s="75">
        <v>0</v>
      </c>
      <c r="E78" s="48">
        <v>0</v>
      </c>
      <c r="F78" s="75">
        <v>0</v>
      </c>
    </row>
    <row r="79" spans="1:6">
      <c r="A79" s="6"/>
      <c r="B79" s="49" t="s">
        <v>170</v>
      </c>
      <c r="C79" s="83">
        <v>0</v>
      </c>
      <c r="D79" s="75">
        <v>0</v>
      </c>
      <c r="E79" s="48">
        <v>0</v>
      </c>
      <c r="F79" s="75">
        <v>0</v>
      </c>
    </row>
    <row r="80" spans="1:6">
      <c r="A80" s="6"/>
      <c r="B80" s="49" t="s">
        <v>151</v>
      </c>
      <c r="C80" s="76">
        <v>0</v>
      </c>
      <c r="D80" s="77">
        <v>0</v>
      </c>
      <c r="E80" s="87">
        <v>0</v>
      </c>
      <c r="F80" s="77">
        <v>0</v>
      </c>
    </row>
    <row r="81" spans="1:6">
      <c r="A81" s="6"/>
      <c r="B81" s="89" t="s">
        <v>18</v>
      </c>
      <c r="C81" s="79">
        <v>136032</v>
      </c>
      <c r="D81" s="91">
        <v>1</v>
      </c>
      <c r="E81" s="92">
        <v>163191935687.71994</v>
      </c>
      <c r="F81" s="93">
        <v>1</v>
      </c>
    </row>
    <row r="82" spans="1:6">
      <c r="A82" s="6"/>
    </row>
    <row r="83" spans="1:6">
      <c r="A83" s="6"/>
    </row>
    <row r="84" spans="1:6">
      <c r="A84" s="6"/>
      <c r="B84" s="64" t="s">
        <v>22</v>
      </c>
      <c r="C84" s="65" t="s">
        <v>14</v>
      </c>
      <c r="D84" s="66" t="s">
        <v>15</v>
      </c>
      <c r="E84" s="65" t="s">
        <v>16</v>
      </c>
      <c r="F84" s="68" t="s">
        <v>17</v>
      </c>
    </row>
    <row r="85" spans="1:6">
      <c r="A85" s="6"/>
      <c r="B85" s="95" t="s">
        <v>171</v>
      </c>
      <c r="C85" s="96">
        <v>9536</v>
      </c>
      <c r="D85" s="74">
        <v>7.0101152669960004E-2</v>
      </c>
      <c r="E85" s="48">
        <v>15737944214.609987</v>
      </c>
      <c r="F85" s="72">
        <v>9.6438247075674902E-2</v>
      </c>
    </row>
    <row r="86" spans="1:6">
      <c r="A86" s="6"/>
      <c r="B86" s="69" t="s">
        <v>172</v>
      </c>
      <c r="C86" s="73">
        <v>449</v>
      </c>
      <c r="D86" s="74">
        <v>3.3006939543636792E-3</v>
      </c>
      <c r="E86" s="48">
        <v>566392688.57999992</v>
      </c>
      <c r="F86" s="75">
        <v>3.4707149357173805E-3</v>
      </c>
    </row>
    <row r="87" spans="1:6">
      <c r="A87" s="6"/>
      <c r="B87" s="69" t="s">
        <v>173</v>
      </c>
      <c r="C87" s="73">
        <v>7570</v>
      </c>
      <c r="D87" s="74">
        <v>5.5648670900964481E-2</v>
      </c>
      <c r="E87" s="48">
        <v>8468317609.7799997</v>
      </c>
      <c r="F87" s="75">
        <v>5.1891765203304907E-2</v>
      </c>
    </row>
    <row r="88" spans="1:6">
      <c r="A88" s="6"/>
      <c r="B88" s="69" t="s">
        <v>174</v>
      </c>
      <c r="C88" s="73">
        <v>3814</v>
      </c>
      <c r="D88" s="74">
        <v>2.8037520583392143E-2</v>
      </c>
      <c r="E88" s="48">
        <v>3779131838.1399975</v>
      </c>
      <c r="F88" s="75">
        <v>2.315758938831175E-2</v>
      </c>
    </row>
    <row r="89" spans="1:6">
      <c r="A89" s="6"/>
      <c r="B89" s="69" t="s">
        <v>175</v>
      </c>
      <c r="C89" s="73">
        <v>14408</v>
      </c>
      <c r="D89" s="74">
        <v>0.1059162549988238</v>
      </c>
      <c r="E89" s="48">
        <v>11704964032.240007</v>
      </c>
      <c r="F89" s="75">
        <v>7.1725137537668127E-2</v>
      </c>
    </row>
    <row r="90" spans="1:6">
      <c r="A90" s="6"/>
      <c r="B90" s="69" t="s">
        <v>176</v>
      </c>
      <c r="C90" s="73">
        <v>2812</v>
      </c>
      <c r="D90" s="74">
        <v>2.0671606680780993E-2</v>
      </c>
      <c r="E90" s="48">
        <v>4041029491.0899997</v>
      </c>
      <c r="F90" s="75">
        <v>2.4762433719903987E-2</v>
      </c>
    </row>
    <row r="91" spans="1:6">
      <c r="A91" s="6"/>
      <c r="B91" s="69" t="s">
        <v>177</v>
      </c>
      <c r="C91" s="73">
        <v>7742</v>
      </c>
      <c r="D91" s="74">
        <v>5.6913079275464594E-2</v>
      </c>
      <c r="E91" s="48">
        <v>8677003154.4999981</v>
      </c>
      <c r="F91" s="75">
        <v>5.3170538837801984E-2</v>
      </c>
    </row>
    <row r="92" spans="1:6">
      <c r="A92" s="6"/>
      <c r="B92" s="69" t="s">
        <v>178</v>
      </c>
      <c r="C92" s="73">
        <v>7947</v>
      </c>
      <c r="D92" s="74">
        <v>5.8420077628793227E-2</v>
      </c>
      <c r="E92" s="48">
        <v>7087073303.1400099</v>
      </c>
      <c r="F92" s="75">
        <v>4.3427840188755756E-2</v>
      </c>
    </row>
    <row r="93" spans="1:6">
      <c r="A93" s="6"/>
      <c r="B93" s="69" t="s">
        <v>179</v>
      </c>
      <c r="C93" s="73">
        <v>9031</v>
      </c>
      <c r="D93" s="74">
        <v>6.6388790872735831E-2</v>
      </c>
      <c r="E93" s="48">
        <v>9108911025.5900021</v>
      </c>
      <c r="F93" s="75">
        <v>5.581716392543188E-2</v>
      </c>
    </row>
    <row r="94" spans="1:6">
      <c r="A94" s="6"/>
      <c r="B94" s="69" t="s">
        <v>180</v>
      </c>
      <c r="C94" s="73">
        <v>3884</v>
      </c>
      <c r="D94" s="74">
        <v>2.8552105386967772E-2</v>
      </c>
      <c r="E94" s="48">
        <v>3828266837.5199981</v>
      </c>
      <c r="F94" s="75">
        <v>2.3458676566259218E-2</v>
      </c>
    </row>
    <row r="95" spans="1:6">
      <c r="A95" s="6"/>
      <c r="B95" s="69" t="s">
        <v>181</v>
      </c>
      <c r="C95" s="73">
        <v>11259</v>
      </c>
      <c r="D95" s="74">
        <v>8.2767290049400144E-2</v>
      </c>
      <c r="E95" s="48">
        <v>16726298335.579992</v>
      </c>
      <c r="F95" s="75">
        <v>0.10249463777172801</v>
      </c>
    </row>
    <row r="96" spans="1:6">
      <c r="A96" s="6"/>
      <c r="B96" s="69" t="s">
        <v>182</v>
      </c>
      <c r="C96" s="73">
        <v>19227</v>
      </c>
      <c r="D96" s="74">
        <v>0.14134174311926606</v>
      </c>
      <c r="E96" s="48">
        <v>28091467115.000008</v>
      </c>
      <c r="F96" s="75">
        <v>0.17213759366611803</v>
      </c>
    </row>
    <row r="97" spans="1:6">
      <c r="A97" s="6"/>
      <c r="B97" s="69" t="s">
        <v>183</v>
      </c>
      <c r="C97" s="73">
        <v>184</v>
      </c>
      <c r="D97" s="74">
        <v>1.3526229122559398E-3</v>
      </c>
      <c r="E97" s="48">
        <v>233828451.75999996</v>
      </c>
      <c r="F97" s="75">
        <v>1.4328431780320828E-3</v>
      </c>
    </row>
    <row r="98" spans="1:6">
      <c r="A98" s="6"/>
      <c r="B98" s="69" t="s">
        <v>184</v>
      </c>
      <c r="C98" s="73">
        <v>34</v>
      </c>
      <c r="D98" s="74">
        <v>2.4994119030816278E-4</v>
      </c>
      <c r="E98" s="48">
        <v>46433383.589999996</v>
      </c>
      <c r="F98" s="75">
        <v>2.845323415910316E-4</v>
      </c>
    </row>
    <row r="99" spans="1:6">
      <c r="A99" s="6"/>
      <c r="B99" s="69" t="s">
        <v>185</v>
      </c>
      <c r="C99" s="73">
        <v>12397</v>
      </c>
      <c r="D99" s="74">
        <v>9.1132968713243945E-2</v>
      </c>
      <c r="E99" s="48">
        <v>16468647557.889997</v>
      </c>
      <c r="F99" s="75">
        <v>0.10091581724604329</v>
      </c>
    </row>
    <row r="100" spans="1:6">
      <c r="A100" s="6"/>
      <c r="B100" s="69" t="s">
        <v>186</v>
      </c>
      <c r="C100" s="73">
        <v>5404</v>
      </c>
      <c r="D100" s="74">
        <v>3.9725946836038577E-2</v>
      </c>
      <c r="E100" s="48">
        <v>5304644599.4000053</v>
      </c>
      <c r="F100" s="75">
        <v>3.2505555970307513E-2</v>
      </c>
    </row>
    <row r="101" spans="1:6">
      <c r="A101" s="6"/>
      <c r="B101" s="69" t="s">
        <v>187</v>
      </c>
      <c r="C101" s="73">
        <v>8380</v>
      </c>
      <c r="D101" s="74">
        <v>6.1603152199482474E-2</v>
      </c>
      <c r="E101" s="48">
        <v>9238809250.8900051</v>
      </c>
      <c r="F101" s="75">
        <v>5.6613148265911621E-2</v>
      </c>
    </row>
    <row r="102" spans="1:6">
      <c r="A102" s="6"/>
      <c r="B102" s="69" t="s">
        <v>188</v>
      </c>
      <c r="C102" s="73">
        <v>2004</v>
      </c>
      <c r="D102" s="74">
        <v>1.4731827805222301E-2</v>
      </c>
      <c r="E102" s="48">
        <v>2377760039.6800013</v>
      </c>
      <c r="F102" s="75">
        <v>1.4570328059776334E-2</v>
      </c>
    </row>
    <row r="103" spans="1:6">
      <c r="A103" s="6"/>
      <c r="B103" s="49" t="s">
        <v>189</v>
      </c>
      <c r="C103" s="73">
        <v>5394</v>
      </c>
      <c r="D103" s="74">
        <v>3.9652434721242059E-2</v>
      </c>
      <c r="E103" s="48">
        <v>6126105657.8299961</v>
      </c>
      <c r="F103" s="75">
        <v>3.7539267072318819E-2</v>
      </c>
    </row>
    <row r="104" spans="1:6">
      <c r="A104" s="6"/>
      <c r="B104" s="53" t="s">
        <v>190</v>
      </c>
      <c r="C104" s="86">
        <v>4556</v>
      </c>
      <c r="D104" s="77">
        <v>3.3492119501293813E-2</v>
      </c>
      <c r="E104" s="87">
        <v>5578907100.9100018</v>
      </c>
      <c r="F104" s="88">
        <v>3.4186169049343587E-2</v>
      </c>
    </row>
    <row r="105" spans="1:6">
      <c r="A105" s="6"/>
      <c r="B105" s="97" t="s">
        <v>18</v>
      </c>
      <c r="C105" s="79">
        <v>136032</v>
      </c>
      <c r="D105" s="91">
        <v>1</v>
      </c>
      <c r="E105" s="92">
        <v>163191935687.71997</v>
      </c>
      <c r="F105" s="93">
        <v>1</v>
      </c>
    </row>
    <row r="106" spans="1:6">
      <c r="A106" s="6"/>
      <c r="B106" s="98"/>
      <c r="C106" s="8"/>
      <c r="D106" s="99"/>
      <c r="E106" s="100"/>
      <c r="F106" s="8"/>
    </row>
    <row r="107" spans="1:6">
      <c r="A107" s="6"/>
      <c r="B107" s="101"/>
      <c r="C107" s="7"/>
      <c r="D107" s="102"/>
      <c r="E107" s="103"/>
      <c r="F107" s="8"/>
    </row>
    <row r="108" spans="1:6">
      <c r="A108" s="6"/>
      <c r="B108" s="105" t="s">
        <v>23</v>
      </c>
      <c r="C108" s="65" t="s">
        <v>14</v>
      </c>
      <c r="D108" s="66" t="s">
        <v>15</v>
      </c>
      <c r="E108" s="65" t="s">
        <v>16</v>
      </c>
      <c r="F108" s="82" t="s">
        <v>17</v>
      </c>
    </row>
    <row r="109" spans="1:6">
      <c r="A109" s="6"/>
      <c r="B109" s="46" t="s">
        <v>24</v>
      </c>
      <c r="C109" s="73">
        <v>88701</v>
      </c>
      <c r="D109" s="72">
        <v>0.65205980945659847</v>
      </c>
      <c r="E109" s="48">
        <v>107198583881.0099</v>
      </c>
      <c r="F109" s="104">
        <v>0.65688652707779871</v>
      </c>
    </row>
    <row r="110" spans="1:6">
      <c r="A110" s="6"/>
      <c r="B110" s="49" t="s">
        <v>152</v>
      </c>
      <c r="C110" s="73">
        <v>47331</v>
      </c>
      <c r="D110" s="75">
        <v>0.34794019054340153</v>
      </c>
      <c r="E110" s="48">
        <v>55993351806.710159</v>
      </c>
      <c r="F110" s="84">
        <v>0.34311347292220135</v>
      </c>
    </row>
    <row r="111" spans="1:6">
      <c r="A111" s="6"/>
      <c r="B111" s="49" t="s">
        <v>293</v>
      </c>
      <c r="C111" s="107"/>
      <c r="D111" s="77"/>
      <c r="E111" s="87"/>
      <c r="F111" s="88"/>
    </row>
    <row r="112" spans="1:6">
      <c r="A112" s="6"/>
      <c r="B112" s="89" t="s">
        <v>18</v>
      </c>
      <c r="C112" s="79">
        <v>136032</v>
      </c>
      <c r="D112" s="91">
        <v>1</v>
      </c>
      <c r="E112" s="92">
        <v>163191935687.72006</v>
      </c>
      <c r="F112" s="93">
        <v>1</v>
      </c>
    </row>
    <row r="113" spans="1:6">
      <c r="A113" s="6"/>
      <c r="B113" s="126"/>
      <c r="C113" s="126"/>
      <c r="D113" s="126"/>
      <c r="E113" s="127"/>
      <c r="F113" s="8"/>
    </row>
    <row r="114" spans="1:6">
      <c r="B114" s="8"/>
      <c r="C114" s="8"/>
      <c r="D114" s="8"/>
      <c r="E114" s="61"/>
      <c r="F114" s="8"/>
    </row>
    <row r="115" spans="1:6">
      <c r="A115" s="6"/>
      <c r="B115" s="64" t="s">
        <v>25</v>
      </c>
      <c r="C115" s="65" t="s">
        <v>14</v>
      </c>
      <c r="D115" s="108" t="s">
        <v>15</v>
      </c>
      <c r="E115" s="109" t="s">
        <v>16</v>
      </c>
      <c r="F115" s="68" t="s">
        <v>17</v>
      </c>
    </row>
    <row r="116" spans="1:6">
      <c r="A116" s="6"/>
      <c r="B116" s="49" t="s">
        <v>227</v>
      </c>
      <c r="C116" s="110">
        <v>16395</v>
      </c>
      <c r="D116" s="33">
        <v>0.12052311220889203</v>
      </c>
      <c r="E116" s="48">
        <v>23846138706.429985</v>
      </c>
      <c r="F116" s="104">
        <v>0.1461232664833472</v>
      </c>
    </row>
    <row r="117" spans="1:6">
      <c r="A117" s="6"/>
      <c r="B117" s="49" t="s">
        <v>228</v>
      </c>
      <c r="C117" s="73">
        <v>10479</v>
      </c>
      <c r="D117" s="74">
        <v>7.7033345095271696E-2</v>
      </c>
      <c r="E117" s="48">
        <v>14938447644.699987</v>
      </c>
      <c r="F117" s="84">
        <v>9.1539128951113213E-2</v>
      </c>
    </row>
    <row r="118" spans="1:6">
      <c r="A118" s="6"/>
      <c r="B118" s="49" t="s">
        <v>229</v>
      </c>
      <c r="C118" s="73">
        <v>14742</v>
      </c>
      <c r="D118" s="74">
        <v>0.10837155963302753</v>
      </c>
      <c r="E118" s="48">
        <v>21282045131.820026</v>
      </c>
      <c r="F118" s="84">
        <v>0.13041113240144905</v>
      </c>
    </row>
    <row r="119" spans="1:6">
      <c r="A119" s="6"/>
      <c r="B119" s="49" t="s">
        <v>230</v>
      </c>
      <c r="C119" s="73">
        <v>13724</v>
      </c>
      <c r="D119" s="74">
        <v>0.10088802634674195</v>
      </c>
      <c r="E119" s="48">
        <v>18873932325.92997</v>
      </c>
      <c r="F119" s="84">
        <v>0.11565481006393992</v>
      </c>
    </row>
    <row r="120" spans="1:6">
      <c r="A120" s="6"/>
      <c r="B120" s="49" t="s">
        <v>231</v>
      </c>
      <c r="C120" s="73">
        <v>13204</v>
      </c>
      <c r="D120" s="74">
        <v>9.7065396377322977E-2</v>
      </c>
      <c r="E120" s="48">
        <v>16912284290.690037</v>
      </c>
      <c r="F120" s="84">
        <v>0.10363431391029608</v>
      </c>
    </row>
    <row r="121" spans="1:6">
      <c r="A121" s="6"/>
      <c r="B121" s="49" t="s">
        <v>232</v>
      </c>
      <c r="C121" s="73">
        <v>10186</v>
      </c>
      <c r="D121" s="74">
        <v>7.4879440131733713E-2</v>
      </c>
      <c r="E121" s="48">
        <v>12466259074.370024</v>
      </c>
      <c r="F121" s="84">
        <v>7.6390166106155732E-2</v>
      </c>
    </row>
    <row r="122" spans="1:6">
      <c r="A122" s="6"/>
      <c r="B122" s="49" t="s">
        <v>233</v>
      </c>
      <c r="C122" s="73">
        <v>9102</v>
      </c>
      <c r="D122" s="74">
        <v>6.6910726887791108E-2</v>
      </c>
      <c r="E122" s="48">
        <v>10810696713.510015</v>
      </c>
      <c r="F122" s="84">
        <v>6.6245287599241948E-2</v>
      </c>
    </row>
    <row r="123" spans="1:6">
      <c r="A123" s="6"/>
      <c r="B123" s="49" t="s">
        <v>234</v>
      </c>
      <c r="C123" s="73">
        <v>6471</v>
      </c>
      <c r="D123" s="74">
        <v>4.75696894848271E-2</v>
      </c>
      <c r="E123" s="48">
        <v>7115173445.990015</v>
      </c>
      <c r="F123" s="84">
        <v>4.3600030945189765E-2</v>
      </c>
    </row>
    <row r="124" spans="1:6">
      <c r="A124" s="6"/>
      <c r="B124" s="49" t="s">
        <v>235</v>
      </c>
      <c r="C124" s="111">
        <v>41729</v>
      </c>
      <c r="D124" s="107">
        <v>0.30675870383439191</v>
      </c>
      <c r="E124" s="87">
        <v>36946958354.28006</v>
      </c>
      <c r="F124" s="88">
        <v>0.22640186353926708</v>
      </c>
    </row>
    <row r="125" spans="1:6">
      <c r="A125" s="6"/>
      <c r="B125" s="89" t="s">
        <v>18</v>
      </c>
      <c r="C125" s="79">
        <v>136032</v>
      </c>
      <c r="D125" s="91">
        <v>1</v>
      </c>
      <c r="E125" s="92">
        <v>163191935687.72012</v>
      </c>
      <c r="F125" s="93">
        <v>1</v>
      </c>
    </row>
    <row r="126" spans="1:6">
      <c r="A126" s="6"/>
      <c r="B126" s="126"/>
      <c r="C126" s="126"/>
      <c r="D126" s="126"/>
      <c r="E126" s="127"/>
      <c r="F126" s="8"/>
    </row>
    <row r="127" spans="1:6">
      <c r="A127" s="6"/>
      <c r="B127" s="126"/>
      <c r="C127" s="126"/>
      <c r="D127" s="126"/>
      <c r="E127" s="127"/>
      <c r="F127" s="8"/>
    </row>
    <row r="128" spans="1:6">
      <c r="A128" s="6"/>
      <c r="B128" s="64" t="s">
        <v>153</v>
      </c>
      <c r="C128" s="65" t="s">
        <v>14</v>
      </c>
      <c r="D128" s="108" t="s">
        <v>15</v>
      </c>
      <c r="E128" s="109" t="s">
        <v>16</v>
      </c>
      <c r="F128" s="68" t="s">
        <v>17</v>
      </c>
    </row>
    <row r="129" spans="1:6">
      <c r="A129" s="6"/>
      <c r="B129" s="49" t="s">
        <v>236</v>
      </c>
      <c r="C129" s="110">
        <v>2385</v>
      </c>
      <c r="D129" s="33">
        <v>1.7532639378969653E-2</v>
      </c>
      <c r="E129" s="48">
        <v>425572776.96000004</v>
      </c>
      <c r="F129" s="104">
        <v>2.6078051906582305E-3</v>
      </c>
    </row>
    <row r="130" spans="1:6">
      <c r="A130" s="6"/>
      <c r="B130" s="49" t="s">
        <v>237</v>
      </c>
      <c r="C130" s="73">
        <v>4812</v>
      </c>
      <c r="D130" s="74">
        <v>3.5374029640084688E-2</v>
      </c>
      <c r="E130" s="48">
        <v>1654742036.5899992</v>
      </c>
      <c r="F130" s="84">
        <v>1.0139851761771325E-2</v>
      </c>
    </row>
    <row r="131" spans="1:6">
      <c r="A131" s="6"/>
      <c r="B131" s="49" t="s">
        <v>238</v>
      </c>
      <c r="C131" s="73">
        <v>6050</v>
      </c>
      <c r="D131" s="74">
        <v>4.4474829451893669E-2</v>
      </c>
      <c r="E131" s="48">
        <v>3117878861.7000051</v>
      </c>
      <c r="F131" s="84">
        <v>1.9105593965539461E-2</v>
      </c>
    </row>
    <row r="132" spans="1:6">
      <c r="A132" s="6"/>
      <c r="B132" s="49" t="s">
        <v>239</v>
      </c>
      <c r="C132" s="73">
        <v>6189</v>
      </c>
      <c r="D132" s="74">
        <v>4.5496647847565276E-2</v>
      </c>
      <c r="E132" s="48">
        <v>4425171330.6299992</v>
      </c>
      <c r="F132" s="84">
        <v>2.7116360327374873E-2</v>
      </c>
    </row>
    <row r="133" spans="1:6">
      <c r="A133" s="6"/>
      <c r="B133" s="49" t="s">
        <v>240</v>
      </c>
      <c r="C133" s="73">
        <v>8007</v>
      </c>
      <c r="D133" s="74">
        <v>5.8861150317572337E-2</v>
      </c>
      <c r="E133" s="48">
        <v>7329087694.6400042</v>
      </c>
      <c r="F133" s="84">
        <v>4.4910844789933541E-2</v>
      </c>
    </row>
    <row r="134" spans="1:6">
      <c r="A134" s="6"/>
      <c r="B134" s="49" t="s">
        <v>241</v>
      </c>
      <c r="C134" s="73">
        <v>18597</v>
      </c>
      <c r="D134" s="74">
        <v>0.1367104798870854</v>
      </c>
      <c r="E134" s="48">
        <v>18551198768.00996</v>
      </c>
      <c r="F134" s="84">
        <v>0.11367717828599744</v>
      </c>
    </row>
    <row r="135" spans="1:6">
      <c r="A135" s="6"/>
      <c r="B135" s="49" t="s">
        <v>242</v>
      </c>
      <c r="C135" s="73">
        <v>22017</v>
      </c>
      <c r="D135" s="74">
        <v>0.16185162314749471</v>
      </c>
      <c r="E135" s="48">
        <v>24820650953.440022</v>
      </c>
      <c r="F135" s="84">
        <v>0.15209483758398587</v>
      </c>
    </row>
    <row r="136" spans="1:6">
      <c r="A136" s="6"/>
      <c r="B136" s="49" t="s">
        <v>243</v>
      </c>
      <c r="C136" s="73">
        <v>38053</v>
      </c>
      <c r="D136" s="74">
        <v>0.27973565043519172</v>
      </c>
      <c r="E136" s="48">
        <v>52974153630.429893</v>
      </c>
      <c r="F136" s="84">
        <v>0.32461256989928683</v>
      </c>
    </row>
    <row r="137" spans="1:6">
      <c r="A137" s="6"/>
      <c r="B137" s="49" t="s">
        <v>244</v>
      </c>
      <c r="C137" s="73">
        <v>16285</v>
      </c>
      <c r="D137" s="74">
        <v>0.11971447894613033</v>
      </c>
      <c r="E137" s="48">
        <v>25139507766.980026</v>
      </c>
      <c r="F137" s="84">
        <v>0.1540487136269183</v>
      </c>
    </row>
    <row r="138" spans="1:6">
      <c r="A138" s="6"/>
      <c r="B138" s="49" t="s">
        <v>245</v>
      </c>
      <c r="C138" s="73">
        <v>13515</v>
      </c>
      <c r="D138" s="74">
        <v>9.9351623147494711E-2</v>
      </c>
      <c r="E138" s="48">
        <v>24551213194.899982</v>
      </c>
      <c r="F138" s="84">
        <v>0.15044378934189853</v>
      </c>
    </row>
    <row r="139" spans="1:6">
      <c r="A139" s="6"/>
      <c r="B139" s="49" t="s">
        <v>294</v>
      </c>
      <c r="C139" s="111">
        <v>122</v>
      </c>
      <c r="D139" s="107">
        <v>8.968478005175253E-4</v>
      </c>
      <c r="E139" s="87">
        <v>202758673.44</v>
      </c>
      <c r="F139" s="88">
        <v>1.242455226635672E-3</v>
      </c>
    </row>
    <row r="140" spans="1:6">
      <c r="A140" s="6"/>
      <c r="B140" s="89" t="s">
        <v>18</v>
      </c>
      <c r="C140" s="79">
        <v>136032</v>
      </c>
      <c r="D140" s="91">
        <v>0.99999999999999989</v>
      </c>
      <c r="E140" s="92">
        <v>163191935687.71988</v>
      </c>
      <c r="F140" s="93">
        <v>1</v>
      </c>
    </row>
    <row r="141" spans="1:6">
      <c r="A141" s="6"/>
      <c r="B141" s="126"/>
      <c r="C141" s="126"/>
      <c r="D141" s="126"/>
      <c r="E141" s="127"/>
      <c r="F141" s="8"/>
    </row>
    <row r="142" spans="1:6">
      <c r="A142" s="6"/>
      <c r="B142" s="8"/>
      <c r="C142" s="127"/>
      <c r="D142" s="112"/>
      <c r="E142" s="25"/>
      <c r="F142" s="8"/>
    </row>
    <row r="143" spans="1:6">
      <c r="A143" s="6"/>
      <c r="B143" s="105" t="s">
        <v>26</v>
      </c>
      <c r="C143" s="65" t="s">
        <v>14</v>
      </c>
      <c r="D143" s="66" t="s">
        <v>15</v>
      </c>
      <c r="E143" s="66" t="s">
        <v>16</v>
      </c>
      <c r="F143" s="82" t="s">
        <v>17</v>
      </c>
    </row>
    <row r="144" spans="1:6">
      <c r="A144" s="6"/>
      <c r="B144" s="46" t="s">
        <v>246</v>
      </c>
      <c r="C144" s="110">
        <v>16804</v>
      </c>
      <c r="D144" s="74">
        <v>0.12352975770406963</v>
      </c>
      <c r="E144" s="48">
        <v>3173904694.9399953</v>
      </c>
      <c r="F144" s="84">
        <v>1.9448906476687067E-2</v>
      </c>
    </row>
    <row r="145" spans="1:6">
      <c r="A145" s="6"/>
      <c r="B145" s="49" t="s">
        <v>247</v>
      </c>
      <c r="C145" s="73">
        <v>8663</v>
      </c>
      <c r="D145" s="74">
        <v>6.3683545048223947E-2</v>
      </c>
      <c r="E145" s="48">
        <v>3047855245.0700016</v>
      </c>
      <c r="F145" s="84">
        <v>1.8676506484378633E-2</v>
      </c>
    </row>
    <row r="146" spans="1:6">
      <c r="A146" s="6"/>
      <c r="B146" s="49" t="s">
        <v>248</v>
      </c>
      <c r="C146" s="73">
        <v>8362</v>
      </c>
      <c r="D146" s="74">
        <v>6.1470830392848744E-2</v>
      </c>
      <c r="E146" s="48">
        <v>3791190188.3700018</v>
      </c>
      <c r="F146" s="84">
        <v>2.3231479989456898E-2</v>
      </c>
    </row>
    <row r="147" spans="1:6">
      <c r="A147" s="6"/>
      <c r="B147" s="49" t="s">
        <v>249</v>
      </c>
      <c r="C147" s="73">
        <v>18137</v>
      </c>
      <c r="D147" s="74">
        <v>0.13332892260644555</v>
      </c>
      <c r="E147" s="48">
        <v>11315165833.510015</v>
      </c>
      <c r="F147" s="84">
        <v>6.9336550153816665E-2</v>
      </c>
    </row>
    <row r="148" spans="1:6">
      <c r="A148" s="6"/>
      <c r="B148" s="49" t="s">
        <v>250</v>
      </c>
      <c r="C148" s="73">
        <v>16754</v>
      </c>
      <c r="D148" s="74">
        <v>0.12316219713008704</v>
      </c>
      <c r="E148" s="48">
        <v>14717561247.729977</v>
      </c>
      <c r="F148" s="84">
        <v>9.0185591498180034E-2</v>
      </c>
    </row>
    <row r="149" spans="1:6">
      <c r="A149" s="6"/>
      <c r="B149" s="49" t="s">
        <v>251</v>
      </c>
      <c r="C149" s="73">
        <v>27807</v>
      </c>
      <c r="D149" s="74">
        <v>0.20441513761467889</v>
      </c>
      <c r="E149" s="48">
        <v>34684402520.469978</v>
      </c>
      <c r="F149" s="84">
        <v>0.21253747848693455</v>
      </c>
    </row>
    <row r="150" spans="1:6">
      <c r="A150" s="6"/>
      <c r="B150" s="49" t="s">
        <v>252</v>
      </c>
      <c r="C150" s="73">
        <v>18193</v>
      </c>
      <c r="D150" s="74">
        <v>0.13374059044930606</v>
      </c>
      <c r="E150" s="48">
        <v>31567293720.399918</v>
      </c>
      <c r="F150" s="84">
        <v>0.19343660326945517</v>
      </c>
    </row>
    <row r="151" spans="1:6">
      <c r="A151" s="6"/>
      <c r="B151" s="49" t="s">
        <v>253</v>
      </c>
      <c r="C151" s="73">
        <v>15272</v>
      </c>
      <c r="D151" s="74">
        <v>0.112267701717243</v>
      </c>
      <c r="E151" s="48">
        <v>36866326862.850029</v>
      </c>
      <c r="F151" s="84">
        <v>0.22590777361325334</v>
      </c>
    </row>
    <row r="152" spans="1:6">
      <c r="A152" s="6"/>
      <c r="B152" s="49" t="s">
        <v>254</v>
      </c>
      <c r="C152" s="111">
        <v>6040</v>
      </c>
      <c r="D152" s="77">
        <v>4.4401317337097151E-2</v>
      </c>
      <c r="E152" s="87">
        <v>24028235374.38002</v>
      </c>
      <c r="F152" s="77">
        <v>0.14723911002783779</v>
      </c>
    </row>
    <row r="153" spans="1:6">
      <c r="A153" s="6"/>
      <c r="B153" s="89" t="s">
        <v>18</v>
      </c>
      <c r="C153" s="79">
        <v>136032</v>
      </c>
      <c r="D153" s="91">
        <v>1</v>
      </c>
      <c r="E153" s="92">
        <v>163191935687.71991</v>
      </c>
      <c r="F153" s="91">
        <v>1.0000000000000013</v>
      </c>
    </row>
    <row r="154" spans="1:6">
      <c r="A154" s="6"/>
      <c r="B154" s="18"/>
      <c r="C154" s="113"/>
      <c r="D154" s="114"/>
      <c r="E154" s="115"/>
      <c r="F154" s="114"/>
    </row>
    <row r="155" spans="1:6">
      <c r="A155" s="6"/>
      <c r="B155" s="126"/>
      <c r="C155" s="9"/>
      <c r="D155" s="9"/>
      <c r="E155" s="25"/>
      <c r="F155" s="8"/>
    </row>
    <row r="156" spans="1:6">
      <c r="A156" s="6"/>
      <c r="B156" s="105" t="s">
        <v>27</v>
      </c>
      <c r="C156" s="65" t="s">
        <v>14</v>
      </c>
      <c r="D156" s="66" t="s">
        <v>15</v>
      </c>
      <c r="E156" s="66" t="s">
        <v>16</v>
      </c>
      <c r="F156" s="68" t="s">
        <v>17</v>
      </c>
    </row>
    <row r="157" spans="1:6">
      <c r="A157" s="6"/>
      <c r="B157" s="95" t="s">
        <v>3</v>
      </c>
      <c r="C157" s="116">
        <v>90</v>
      </c>
      <c r="D157" s="74">
        <v>6.6160903316866623E-4</v>
      </c>
      <c r="E157" s="48">
        <v>140903718.61000001</v>
      </c>
      <c r="F157" s="84">
        <v>8.6342329365851817E-4</v>
      </c>
    </row>
    <row r="158" spans="1:6">
      <c r="A158" s="6"/>
      <c r="B158" s="69" t="s">
        <v>255</v>
      </c>
      <c r="C158" s="73">
        <v>5</v>
      </c>
      <c r="D158" s="74">
        <v>3.6756057398259233E-5</v>
      </c>
      <c r="E158" s="48">
        <v>4461046</v>
      </c>
      <c r="F158" s="84">
        <v>2.73361914680426E-5</v>
      </c>
    </row>
    <row r="159" spans="1:6">
      <c r="A159" s="6"/>
      <c r="B159" s="69" t="s">
        <v>256</v>
      </c>
      <c r="C159" s="73">
        <v>134867</v>
      </c>
      <c r="D159" s="74">
        <v>0.99143583862620555</v>
      </c>
      <c r="E159" s="48">
        <v>162168579791.14969</v>
      </c>
      <c r="F159" s="84">
        <v>0.99372912704137373</v>
      </c>
    </row>
    <row r="160" spans="1:6">
      <c r="A160" s="6"/>
      <c r="B160" s="69" t="s">
        <v>2</v>
      </c>
      <c r="C160" s="73">
        <v>791</v>
      </c>
      <c r="D160" s="74">
        <v>5.8148082804046104E-3</v>
      </c>
      <c r="E160" s="48">
        <v>652386805.00999999</v>
      </c>
      <c r="F160" s="84">
        <v>3.9976657073201964E-3</v>
      </c>
    </row>
    <row r="161" spans="1:6">
      <c r="A161" s="6"/>
      <c r="B161" s="69" t="s">
        <v>257</v>
      </c>
      <c r="C161" s="73">
        <v>277</v>
      </c>
      <c r="D161" s="74">
        <v>2.0362855798635613E-3</v>
      </c>
      <c r="E161" s="48">
        <v>222695212.94999999</v>
      </c>
      <c r="F161" s="84">
        <v>1.3646214318834013E-3</v>
      </c>
    </row>
    <row r="162" spans="1:6">
      <c r="A162" s="6"/>
      <c r="B162" s="85" t="s">
        <v>258</v>
      </c>
      <c r="C162" s="111">
        <v>2</v>
      </c>
      <c r="D162" s="77">
        <v>1.4702422959303694E-5</v>
      </c>
      <c r="E162" s="87">
        <v>2909114</v>
      </c>
      <c r="F162" s="88">
        <v>1.7826334296118733E-5</v>
      </c>
    </row>
    <row r="163" spans="1:6">
      <c r="A163" s="6"/>
      <c r="B163" s="89" t="s">
        <v>18</v>
      </c>
      <c r="C163" s="79">
        <v>136032</v>
      </c>
      <c r="D163" s="91">
        <v>1</v>
      </c>
      <c r="E163" s="92">
        <v>163191935687.7197</v>
      </c>
      <c r="F163" s="93">
        <v>1</v>
      </c>
    </row>
    <row r="164" spans="1:6">
      <c r="A164" s="6"/>
      <c r="B164" s="126"/>
      <c r="C164" s="9"/>
      <c r="D164" s="9"/>
      <c r="E164" s="25"/>
      <c r="F164" s="8"/>
    </row>
    <row r="165" spans="1:6">
      <c r="A165" s="6"/>
      <c r="B165" s="8"/>
      <c r="C165" s="8"/>
      <c r="D165" s="8"/>
      <c r="E165" s="61"/>
      <c r="F165" s="8"/>
    </row>
    <row r="166" spans="1:6">
      <c r="A166" s="6"/>
      <c r="B166" s="105" t="s">
        <v>28</v>
      </c>
      <c r="C166" s="65" t="s">
        <v>14</v>
      </c>
      <c r="D166" s="66" t="s">
        <v>15</v>
      </c>
      <c r="E166" s="65" t="s">
        <v>16</v>
      </c>
      <c r="F166" s="82" t="s">
        <v>17</v>
      </c>
    </row>
    <row r="167" spans="1:6">
      <c r="A167" s="6"/>
      <c r="B167" s="46" t="s">
        <v>29</v>
      </c>
      <c r="C167" s="70"/>
      <c r="D167" s="72"/>
      <c r="E167" s="48"/>
      <c r="F167" s="104"/>
    </row>
    <row r="168" spans="1:6">
      <c r="A168" s="6"/>
      <c r="B168" s="49" t="s">
        <v>30</v>
      </c>
      <c r="C168" s="83">
        <v>136032</v>
      </c>
      <c r="D168" s="75">
        <v>1</v>
      </c>
      <c r="E168" s="48">
        <v>163191935687.7197</v>
      </c>
      <c r="F168" s="84">
        <v>1</v>
      </c>
    </row>
    <row r="169" spans="1:6">
      <c r="A169" s="6"/>
      <c r="B169" s="49" t="s">
        <v>31</v>
      </c>
      <c r="C169" s="83"/>
      <c r="D169" s="75"/>
      <c r="E169" s="48"/>
      <c r="F169" s="84"/>
    </row>
    <row r="170" spans="1:6">
      <c r="A170" s="6"/>
      <c r="B170" s="49" t="s">
        <v>32</v>
      </c>
      <c r="C170" s="83"/>
      <c r="D170" s="75"/>
      <c r="E170" s="48"/>
      <c r="F170" s="84"/>
    </row>
    <row r="171" spans="1:6">
      <c r="A171" s="6"/>
      <c r="B171" s="53" t="s">
        <v>293</v>
      </c>
      <c r="C171" s="86"/>
      <c r="D171" s="77"/>
      <c r="E171" s="87"/>
      <c r="F171" s="88"/>
    </row>
    <row r="172" spans="1:6">
      <c r="A172" s="6"/>
      <c r="B172" s="89" t="s">
        <v>18</v>
      </c>
      <c r="C172" s="79">
        <v>136032</v>
      </c>
      <c r="D172" s="91">
        <v>1</v>
      </c>
      <c r="E172" s="92">
        <v>163191935687.7197</v>
      </c>
      <c r="F172" s="93">
        <v>1</v>
      </c>
    </row>
    <row r="175" spans="1:6">
      <c r="B175" s="105" t="s">
        <v>208</v>
      </c>
      <c r="C175" s="67" t="s">
        <v>14</v>
      </c>
      <c r="D175" s="108" t="s">
        <v>154</v>
      </c>
      <c r="E175" s="65" t="s">
        <v>16</v>
      </c>
      <c r="F175" s="68" t="s">
        <v>17</v>
      </c>
    </row>
    <row r="176" spans="1:6">
      <c r="B176" s="117">
        <v>1</v>
      </c>
      <c r="C176" s="96">
        <v>1</v>
      </c>
      <c r="D176" s="72" t="s">
        <v>155</v>
      </c>
      <c r="E176" s="48">
        <v>12000000</v>
      </c>
      <c r="F176" s="118">
        <v>7.3533045302942674E-5</v>
      </c>
    </row>
    <row r="177" spans="2:6">
      <c r="B177" s="119">
        <v>2</v>
      </c>
      <c r="C177" s="73">
        <v>1</v>
      </c>
      <c r="D177" s="75" t="s">
        <v>155</v>
      </c>
      <c r="E177" s="48">
        <v>12000000</v>
      </c>
      <c r="F177" s="118">
        <v>7.3533045302942674E-5</v>
      </c>
    </row>
    <row r="178" spans="2:6">
      <c r="B178" s="119">
        <v>3</v>
      </c>
      <c r="C178" s="73">
        <v>1</v>
      </c>
      <c r="D178" s="75" t="s">
        <v>155</v>
      </c>
      <c r="E178" s="48">
        <v>11975000</v>
      </c>
      <c r="F178" s="118">
        <v>7.3379851458561552E-5</v>
      </c>
    </row>
    <row r="179" spans="2:6">
      <c r="B179" s="119">
        <v>4</v>
      </c>
      <c r="C179" s="73">
        <v>1</v>
      </c>
      <c r="D179" s="75" t="s">
        <v>155</v>
      </c>
      <c r="E179" s="48">
        <v>11938846</v>
      </c>
      <c r="F179" s="118">
        <v>7.3158308648571334E-5</v>
      </c>
    </row>
    <row r="180" spans="2:6">
      <c r="B180" s="119">
        <v>5</v>
      </c>
      <c r="C180" s="73">
        <v>1</v>
      </c>
      <c r="D180" s="75" t="s">
        <v>155</v>
      </c>
      <c r="E180" s="48">
        <v>11609211</v>
      </c>
      <c r="F180" s="118">
        <v>7.1138386532868371E-5</v>
      </c>
    </row>
    <row r="181" spans="2:6">
      <c r="B181" s="119">
        <v>6</v>
      </c>
      <c r="C181" s="73">
        <v>1</v>
      </c>
      <c r="D181" s="75" t="s">
        <v>155</v>
      </c>
      <c r="E181" s="48">
        <v>11583633</v>
      </c>
      <c r="F181" s="118">
        <v>7.0981650846805151E-5</v>
      </c>
    </row>
    <row r="182" spans="2:6">
      <c r="B182" s="119">
        <v>7</v>
      </c>
      <c r="C182" s="73">
        <v>1</v>
      </c>
      <c r="D182" s="75" t="s">
        <v>155</v>
      </c>
      <c r="E182" s="48">
        <v>11500000</v>
      </c>
      <c r="F182" s="118">
        <v>7.0469168415320066E-5</v>
      </c>
    </row>
    <row r="183" spans="2:6">
      <c r="B183" s="119">
        <v>8</v>
      </c>
      <c r="C183" s="73">
        <v>1</v>
      </c>
      <c r="D183" s="75" t="s">
        <v>155</v>
      </c>
      <c r="E183" s="48">
        <v>11500000</v>
      </c>
      <c r="F183" s="118">
        <v>7.0469168415320066E-5</v>
      </c>
    </row>
    <row r="184" spans="2:6">
      <c r="B184" s="119">
        <v>9</v>
      </c>
      <c r="C184" s="73">
        <v>1</v>
      </c>
      <c r="D184" s="75" t="s">
        <v>155</v>
      </c>
      <c r="E184" s="48">
        <v>11400000</v>
      </c>
      <c r="F184" s="118">
        <v>6.9856393037795537E-5</v>
      </c>
    </row>
    <row r="185" spans="2:6">
      <c r="B185" s="119">
        <v>10</v>
      </c>
      <c r="C185" s="76">
        <v>1</v>
      </c>
      <c r="D185" s="77" t="s">
        <v>155</v>
      </c>
      <c r="E185" s="87">
        <v>10598510</v>
      </c>
      <c r="F185" s="120">
        <v>6.4945059664474244E-5</v>
      </c>
    </row>
    <row r="186" spans="2:6">
      <c r="B186" s="89" t="s">
        <v>156</v>
      </c>
      <c r="C186" s="79">
        <v>10</v>
      </c>
      <c r="D186" s="80"/>
      <c r="E186" s="92">
        <v>116105200</v>
      </c>
      <c r="F186" s="121">
        <v>7.1146407762560167E-4</v>
      </c>
    </row>
    <row r="187" spans="2:6">
      <c r="B187" s="98"/>
      <c r="C187" s="8"/>
      <c r="D187" s="94"/>
      <c r="E187" s="100"/>
      <c r="F187" s="8"/>
    </row>
    <row r="188" spans="2:6">
      <c r="B188" s="98"/>
      <c r="C188" s="8"/>
      <c r="D188" s="94"/>
      <c r="E188" s="122"/>
      <c r="F188" s="8"/>
    </row>
  </sheetData>
  <pageMargins left="0.7" right="0.7" top="0.75" bottom="0.75" header="0.3" footer="0.3"/>
  <pageSetup paperSize="9" scale="63" orientation="portrait" r:id="rId1"/>
  <rowBreaks count="2" manualBreakCount="2">
    <brk id="64" min="1" max="5" man="1"/>
    <brk id="154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I92"/>
  <sheetViews>
    <sheetView tabSelected="1" view="pageBreakPreview" zoomScale="90" zoomScaleNormal="100" zoomScaleSheetLayoutView="90" workbookViewId="0">
      <selection activeCell="D7" sqref="D7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6384" width="9.140625" style="3"/>
  </cols>
  <sheetData>
    <row r="4" spans="2:9" ht="18" customHeight="1">
      <c r="B4" s="179" t="s">
        <v>316</v>
      </c>
      <c r="C4" s="180" t="s">
        <v>66</v>
      </c>
    </row>
    <row r="5" spans="2:9" ht="18" customHeight="1">
      <c r="B5" s="165" t="s">
        <v>60</v>
      </c>
      <c r="C5" s="166">
        <f>H77</f>
        <v>8766356592.0384579</v>
      </c>
      <c r="E5" s="28"/>
      <c r="F5" s="29"/>
    </row>
    <row r="6" spans="2:9" ht="18" customHeight="1">
      <c r="B6" s="167" t="s">
        <v>224</v>
      </c>
      <c r="C6" s="168"/>
      <c r="E6" s="28"/>
      <c r="F6" s="29"/>
    </row>
    <row r="7" spans="2:9" ht="18" customHeight="1">
      <c r="B7" s="167" t="s">
        <v>104</v>
      </c>
      <c r="C7" s="169">
        <f>+SUMIF(F20:F75,"NOK",H20:H75)</f>
        <v>5873567798.6900005</v>
      </c>
    </row>
    <row r="8" spans="2:9" ht="18" customHeight="1">
      <c r="B8" s="167" t="s">
        <v>107</v>
      </c>
      <c r="C8" s="169">
        <f>+SUMIF(F20:F75,"EUR",H20:H75)</f>
        <v>2885274873.9970069</v>
      </c>
    </row>
    <row r="9" spans="2:9" ht="18" customHeight="1">
      <c r="B9" s="167" t="s">
        <v>105</v>
      </c>
      <c r="C9" s="169">
        <f>+SUMIF(F20:F75,"SEK",H20:H75)</f>
        <v>0</v>
      </c>
    </row>
    <row r="10" spans="2:9" ht="18" customHeight="1">
      <c r="B10" s="167" t="s">
        <v>106</v>
      </c>
      <c r="C10" s="169">
        <f>+SUMIF(F20:F75,"USD",H20:H75)</f>
        <v>7513919.35145</v>
      </c>
    </row>
    <row r="11" spans="2:9" ht="18" customHeight="1">
      <c r="B11" s="167" t="s">
        <v>108</v>
      </c>
      <c r="C11" s="169"/>
      <c r="E11" s="181"/>
    </row>
    <row r="12" spans="2:9" ht="18" customHeight="1">
      <c r="B12" s="167" t="s">
        <v>304</v>
      </c>
      <c r="C12" s="169">
        <f>+SUMIF($D$20:$D$75,"Sovereign",$H$20:$H$75)</f>
        <v>250000000</v>
      </c>
      <c r="E12" s="19" t="s">
        <v>324</v>
      </c>
      <c r="F12" s="19"/>
      <c r="G12" s="19"/>
      <c r="H12" s="19"/>
      <c r="I12" s="19"/>
    </row>
    <row r="13" spans="2:9" ht="18" customHeight="1">
      <c r="B13" s="167" t="s">
        <v>261</v>
      </c>
      <c r="C13" s="169">
        <f>+SUMIF($D$20:$D$75,"Gov Agency",$H$20:$H$75)</f>
        <v>1379982000</v>
      </c>
      <c r="E13" s="19" t="s">
        <v>325</v>
      </c>
      <c r="F13" s="19"/>
      <c r="G13" s="19"/>
      <c r="H13" s="19"/>
      <c r="I13" s="19"/>
    </row>
    <row r="14" spans="2:9" ht="18" customHeight="1">
      <c r="B14" s="167" t="s">
        <v>109</v>
      </c>
      <c r="C14" s="169">
        <f>+SUMIF($D$20:$D$75,"Covered Bond",$H$20:$H$75)</f>
        <v>5317303605</v>
      </c>
      <c r="E14" s="19" t="s">
        <v>326</v>
      </c>
      <c r="F14" s="19"/>
      <c r="G14" s="19"/>
      <c r="H14" s="19"/>
      <c r="I14" s="19"/>
    </row>
    <row r="15" spans="2:9" ht="18" customHeight="1">
      <c r="B15" s="170" t="s">
        <v>110</v>
      </c>
      <c r="C15" s="171">
        <f>+SUMIF($D$20:$D$75,"Deposit",$H$20:H75)</f>
        <v>1819070987.0384569</v>
      </c>
    </row>
    <row r="16" spans="2:9" ht="18" customHeight="1"/>
    <row r="17" spans="2:9" ht="15" customHeight="1">
      <c r="D17" s="163"/>
      <c r="E17" s="163"/>
    </row>
    <row r="18" spans="2:9" ht="15" customHeight="1">
      <c r="D18" s="163"/>
      <c r="E18" s="163"/>
    </row>
    <row r="19" spans="2:9" ht="24.75" customHeight="1">
      <c r="B19" s="182" t="s">
        <v>61</v>
      </c>
      <c r="C19" s="183" t="s">
        <v>50</v>
      </c>
      <c r="D19" s="183" t="s">
        <v>89</v>
      </c>
      <c r="E19" s="183"/>
      <c r="F19" s="183" t="s">
        <v>62</v>
      </c>
      <c r="G19" s="184" t="s">
        <v>262</v>
      </c>
      <c r="H19" s="185" t="s">
        <v>263</v>
      </c>
      <c r="I19" s="36"/>
    </row>
    <row r="20" spans="2:9" ht="16.5" customHeight="1">
      <c r="B20" s="133" t="s">
        <v>212</v>
      </c>
      <c r="C20" s="133" t="s">
        <v>329</v>
      </c>
      <c r="D20" s="151" t="s">
        <v>77</v>
      </c>
      <c r="E20" s="163"/>
      <c r="F20" s="198" t="s">
        <v>63</v>
      </c>
      <c r="G20" s="174">
        <v>250000000</v>
      </c>
      <c r="H20" s="174">
        <v>250000000</v>
      </c>
      <c r="I20" s="35"/>
    </row>
    <row r="21" spans="2:9" ht="16.5" customHeight="1">
      <c r="B21" s="133" t="s">
        <v>212</v>
      </c>
      <c r="C21" s="133" t="s">
        <v>330</v>
      </c>
      <c r="D21" s="151" t="s">
        <v>77</v>
      </c>
      <c r="E21" s="163"/>
      <c r="F21" s="198" t="s">
        <v>63</v>
      </c>
      <c r="G21" s="174">
        <v>75000000</v>
      </c>
      <c r="H21" s="174">
        <v>75000000</v>
      </c>
      <c r="I21" s="35"/>
    </row>
    <row r="22" spans="2:9" ht="16.5" customHeight="1">
      <c r="B22" s="133" t="s">
        <v>212</v>
      </c>
      <c r="C22" s="133" t="s">
        <v>330</v>
      </c>
      <c r="D22" s="151" t="s">
        <v>77</v>
      </c>
      <c r="E22" s="163"/>
      <c r="F22" s="198" t="s">
        <v>63</v>
      </c>
      <c r="G22" s="174">
        <v>-58000000</v>
      </c>
      <c r="H22" s="174">
        <v>-58000000</v>
      </c>
      <c r="I22" s="35"/>
    </row>
    <row r="23" spans="2:9" ht="16.5" customHeight="1">
      <c r="B23" s="133" t="s">
        <v>212</v>
      </c>
      <c r="C23" s="133" t="s">
        <v>379</v>
      </c>
      <c r="D23" s="151" t="s">
        <v>77</v>
      </c>
      <c r="E23" s="163"/>
      <c r="F23" s="137" t="s">
        <v>63</v>
      </c>
      <c r="G23" s="174">
        <v>22500000</v>
      </c>
      <c r="H23" s="174">
        <v>22500000</v>
      </c>
      <c r="I23" s="35"/>
    </row>
    <row r="24" spans="2:9" ht="16.5" customHeight="1">
      <c r="B24" s="133" t="s">
        <v>212</v>
      </c>
      <c r="C24" s="133" t="s">
        <v>90</v>
      </c>
      <c r="D24" s="151" t="s">
        <v>77</v>
      </c>
      <c r="E24" s="163"/>
      <c r="F24" s="137" t="s">
        <v>63</v>
      </c>
      <c r="G24" s="174">
        <v>218000000</v>
      </c>
      <c r="H24" s="174">
        <v>218000000</v>
      </c>
      <c r="I24" s="35"/>
    </row>
    <row r="25" spans="2:9" ht="16.5" customHeight="1">
      <c r="B25" s="133" t="s">
        <v>212</v>
      </c>
      <c r="C25" s="133" t="s">
        <v>331</v>
      </c>
      <c r="D25" s="151" t="s">
        <v>77</v>
      </c>
      <c r="E25" s="163"/>
      <c r="F25" s="137" t="s">
        <v>63</v>
      </c>
      <c r="G25" s="174">
        <v>5000000</v>
      </c>
      <c r="H25" s="174">
        <v>5000000</v>
      </c>
      <c r="I25" s="35"/>
    </row>
    <row r="26" spans="2:9" ht="16.5" customHeight="1">
      <c r="B26" s="133" t="s">
        <v>212</v>
      </c>
      <c r="C26" s="133" t="s">
        <v>74</v>
      </c>
      <c r="D26" s="187" t="s">
        <v>77</v>
      </c>
      <c r="E26" s="163"/>
      <c r="F26" s="137" t="s">
        <v>64</v>
      </c>
      <c r="G26" s="174">
        <v>10000000</v>
      </c>
      <c r="H26" s="174">
        <v>87247000</v>
      </c>
      <c r="I26" s="35"/>
    </row>
    <row r="27" spans="2:9" ht="16.5" customHeight="1">
      <c r="B27" s="133" t="s">
        <v>212</v>
      </c>
      <c r="C27" s="133" t="s">
        <v>69</v>
      </c>
      <c r="D27" s="151" t="s">
        <v>77</v>
      </c>
      <c r="E27" s="163"/>
      <c r="F27" s="137" t="s">
        <v>64</v>
      </c>
      <c r="G27" s="174">
        <v>12800000</v>
      </c>
      <c r="H27" s="174">
        <v>111676160</v>
      </c>
      <c r="I27" s="35"/>
    </row>
    <row r="28" spans="2:9" ht="16.5" customHeight="1">
      <c r="B28" s="133" t="s">
        <v>212</v>
      </c>
      <c r="C28" s="133" t="s">
        <v>95</v>
      </c>
      <c r="D28" s="151" t="s">
        <v>77</v>
      </c>
      <c r="E28" s="163"/>
      <c r="F28" s="137" t="s">
        <v>64</v>
      </c>
      <c r="G28" s="174">
        <v>23000000</v>
      </c>
      <c r="H28" s="174">
        <v>200668100</v>
      </c>
      <c r="I28" s="35"/>
    </row>
    <row r="29" spans="2:9" ht="16.5" customHeight="1">
      <c r="B29" s="133" t="s">
        <v>377</v>
      </c>
      <c r="C29" s="133" t="s">
        <v>337</v>
      </c>
      <c r="D29" s="190" t="s">
        <v>77</v>
      </c>
      <c r="E29" s="163"/>
      <c r="F29" s="198" t="s">
        <v>63</v>
      </c>
      <c r="G29" s="174">
        <v>75000000</v>
      </c>
      <c r="H29" s="174">
        <v>75000000</v>
      </c>
      <c r="I29" s="35"/>
    </row>
    <row r="30" spans="2:9" ht="16.5" customHeight="1">
      <c r="B30" s="133" t="s">
        <v>377</v>
      </c>
      <c r="C30" s="133" t="s">
        <v>98</v>
      </c>
      <c r="D30" s="151" t="s">
        <v>77</v>
      </c>
      <c r="E30" s="163"/>
      <c r="F30" s="137" t="s">
        <v>64</v>
      </c>
      <c r="G30" s="174">
        <v>18800000</v>
      </c>
      <c r="H30" s="174">
        <v>164024360</v>
      </c>
      <c r="I30" s="35"/>
    </row>
    <row r="31" spans="2:9" ht="16.5" customHeight="1">
      <c r="B31" s="133" t="s">
        <v>377</v>
      </c>
      <c r="C31" s="133" t="s">
        <v>102</v>
      </c>
      <c r="D31" s="151" t="s">
        <v>77</v>
      </c>
      <c r="E31" s="163"/>
      <c r="F31" s="137" t="s">
        <v>64</v>
      </c>
      <c r="G31" s="174">
        <v>7000000</v>
      </c>
      <c r="H31" s="174">
        <v>61072900</v>
      </c>
      <c r="I31" s="35"/>
    </row>
    <row r="32" spans="2:9" ht="16.5" customHeight="1">
      <c r="B32" s="133" t="s">
        <v>377</v>
      </c>
      <c r="C32" s="133" t="s">
        <v>222</v>
      </c>
      <c r="D32" s="151" t="s">
        <v>77</v>
      </c>
      <c r="E32" s="163"/>
      <c r="F32" s="137" t="s">
        <v>64</v>
      </c>
      <c r="G32" s="174">
        <v>5000000</v>
      </c>
      <c r="H32" s="174">
        <v>43623500</v>
      </c>
      <c r="I32" s="35"/>
    </row>
    <row r="33" spans="2:9" ht="16.5" customHeight="1">
      <c r="B33" s="133" t="s">
        <v>216</v>
      </c>
      <c r="C33" s="133" t="s">
        <v>76</v>
      </c>
      <c r="D33" s="190" t="s">
        <v>387</v>
      </c>
      <c r="E33" s="163"/>
      <c r="F33" s="198" t="s">
        <v>64</v>
      </c>
      <c r="G33" s="174">
        <v>15000000</v>
      </c>
      <c r="H33" s="174">
        <v>130870500</v>
      </c>
      <c r="I33" s="35"/>
    </row>
    <row r="34" spans="2:9" ht="16.5" customHeight="1">
      <c r="B34" s="133" t="s">
        <v>216</v>
      </c>
      <c r="C34" s="133" t="s">
        <v>75</v>
      </c>
      <c r="D34" s="190" t="s">
        <v>387</v>
      </c>
      <c r="E34" s="163"/>
      <c r="F34" s="198" t="s">
        <v>64</v>
      </c>
      <c r="G34" s="174">
        <v>25000000</v>
      </c>
      <c r="H34" s="174">
        <v>218117500</v>
      </c>
      <c r="I34" s="35"/>
    </row>
    <row r="35" spans="2:9" ht="16.5" customHeight="1">
      <c r="B35" s="133" t="s">
        <v>216</v>
      </c>
      <c r="C35" s="133" t="s">
        <v>101</v>
      </c>
      <c r="D35" s="190" t="s">
        <v>387</v>
      </c>
      <c r="E35" s="163"/>
      <c r="F35" s="198" t="s">
        <v>64</v>
      </c>
      <c r="G35" s="174">
        <v>5000000</v>
      </c>
      <c r="H35" s="174">
        <v>43623500</v>
      </c>
      <c r="I35" s="35"/>
    </row>
    <row r="36" spans="2:9" ht="16.5" customHeight="1">
      <c r="B36" s="133" t="s">
        <v>216</v>
      </c>
      <c r="C36" s="133" t="s">
        <v>157</v>
      </c>
      <c r="D36" s="190" t="s">
        <v>387</v>
      </c>
      <c r="E36" s="163"/>
      <c r="F36" s="198" t="s">
        <v>64</v>
      </c>
      <c r="G36" s="174">
        <v>11000000</v>
      </c>
      <c r="H36" s="174">
        <v>95971700</v>
      </c>
      <c r="I36" s="35"/>
    </row>
    <row r="37" spans="2:9" ht="16.5" customHeight="1">
      <c r="B37" s="133" t="s">
        <v>216</v>
      </c>
      <c r="C37" s="133" t="s">
        <v>322</v>
      </c>
      <c r="D37" s="190" t="s">
        <v>387</v>
      </c>
      <c r="E37" s="163"/>
      <c r="F37" s="198" t="s">
        <v>63</v>
      </c>
      <c r="G37" s="174">
        <v>100000000</v>
      </c>
      <c r="H37" s="174">
        <v>100000000</v>
      </c>
      <c r="I37" s="35"/>
    </row>
    <row r="38" spans="2:9" ht="16.5" customHeight="1">
      <c r="B38" s="133" t="s">
        <v>216</v>
      </c>
      <c r="C38" s="133" t="s">
        <v>321</v>
      </c>
      <c r="D38" s="190" t="s">
        <v>387</v>
      </c>
      <c r="E38" s="163"/>
      <c r="F38" s="198" t="s">
        <v>63</v>
      </c>
      <c r="G38" s="174">
        <v>100000000</v>
      </c>
      <c r="H38" s="174">
        <v>100000000</v>
      </c>
      <c r="I38" s="35"/>
    </row>
    <row r="39" spans="2:9" ht="16.5" customHeight="1">
      <c r="B39" s="133" t="s">
        <v>216</v>
      </c>
      <c r="C39" s="133" t="s">
        <v>359</v>
      </c>
      <c r="D39" s="190" t="s">
        <v>387</v>
      </c>
      <c r="E39" s="163"/>
      <c r="F39" s="137" t="s">
        <v>63</v>
      </c>
      <c r="G39" s="174">
        <v>261000000</v>
      </c>
      <c r="H39" s="174">
        <v>261000000</v>
      </c>
      <c r="I39" s="35"/>
    </row>
    <row r="40" spans="2:9" ht="16.5" customHeight="1">
      <c r="B40" s="133" t="s">
        <v>216</v>
      </c>
      <c r="C40" s="133" t="s">
        <v>332</v>
      </c>
      <c r="D40" s="190" t="s">
        <v>387</v>
      </c>
      <c r="E40" s="163"/>
      <c r="F40" s="137" t="s">
        <v>63</v>
      </c>
      <c r="G40" s="174">
        <v>188500000</v>
      </c>
      <c r="H40" s="174">
        <v>188500000</v>
      </c>
      <c r="I40" s="35"/>
    </row>
    <row r="41" spans="2:9" ht="16.5" customHeight="1">
      <c r="B41" s="133" t="s">
        <v>216</v>
      </c>
      <c r="C41" s="133" t="s">
        <v>320</v>
      </c>
      <c r="D41" s="190" t="s">
        <v>387</v>
      </c>
      <c r="E41" s="163"/>
      <c r="F41" s="137" t="s">
        <v>63</v>
      </c>
      <c r="G41" s="174">
        <v>107000000</v>
      </c>
      <c r="H41" s="174">
        <v>107000000</v>
      </c>
      <c r="I41" s="35"/>
    </row>
    <row r="42" spans="2:9" ht="16.5" customHeight="1">
      <c r="B42" s="133" t="s">
        <v>328</v>
      </c>
      <c r="C42" s="133" t="s">
        <v>360</v>
      </c>
      <c r="D42" s="151" t="s">
        <v>77</v>
      </c>
      <c r="E42" s="163"/>
      <c r="F42" s="198" t="s">
        <v>63</v>
      </c>
      <c r="G42" s="174">
        <v>50000000</v>
      </c>
      <c r="H42" s="174">
        <v>50000000</v>
      </c>
      <c r="I42" s="35"/>
    </row>
    <row r="43" spans="2:9" ht="16.5" customHeight="1">
      <c r="B43" s="133" t="s">
        <v>217</v>
      </c>
      <c r="C43" s="133" t="s">
        <v>94</v>
      </c>
      <c r="D43" s="190" t="s">
        <v>77</v>
      </c>
      <c r="E43" s="163"/>
      <c r="F43" s="137" t="s">
        <v>64</v>
      </c>
      <c r="G43" s="174">
        <v>10000000</v>
      </c>
      <c r="H43" s="174">
        <v>87247000</v>
      </c>
      <c r="I43" s="35"/>
    </row>
    <row r="44" spans="2:9" ht="16.5" customHeight="1">
      <c r="B44" s="133" t="s">
        <v>217</v>
      </c>
      <c r="C44" s="133" t="s">
        <v>99</v>
      </c>
      <c r="D44" s="151" t="s">
        <v>77</v>
      </c>
      <c r="E44" s="163"/>
      <c r="F44" s="137" t="s">
        <v>64</v>
      </c>
      <c r="G44" s="174">
        <v>21000000</v>
      </c>
      <c r="H44" s="174">
        <v>183218700</v>
      </c>
      <c r="I44" s="35"/>
    </row>
    <row r="45" spans="2:9" ht="16.5" customHeight="1">
      <c r="B45" s="133" t="s">
        <v>217</v>
      </c>
      <c r="C45" s="133" t="s">
        <v>259</v>
      </c>
      <c r="D45" s="151" t="s">
        <v>77</v>
      </c>
      <c r="E45" s="163"/>
      <c r="F45" s="137" t="s">
        <v>64</v>
      </c>
      <c r="G45" s="174">
        <v>30000000</v>
      </c>
      <c r="H45" s="174">
        <v>261741000</v>
      </c>
      <c r="I45" s="35"/>
    </row>
    <row r="46" spans="2:9" ht="16.5" customHeight="1">
      <c r="B46" s="133" t="s">
        <v>217</v>
      </c>
      <c r="C46" s="133" t="s">
        <v>323</v>
      </c>
      <c r="D46" s="151" t="s">
        <v>77</v>
      </c>
      <c r="E46" s="163"/>
      <c r="F46" s="137" t="s">
        <v>64</v>
      </c>
      <c r="G46" s="174">
        <v>10000000</v>
      </c>
      <c r="H46" s="174">
        <v>87247000</v>
      </c>
      <c r="I46" s="35"/>
    </row>
    <row r="47" spans="2:9" ht="16.5" customHeight="1">
      <c r="B47" s="133" t="s">
        <v>213</v>
      </c>
      <c r="C47" s="133" t="s">
        <v>333</v>
      </c>
      <c r="D47" s="190" t="s">
        <v>77</v>
      </c>
      <c r="E47" s="163"/>
      <c r="F47" s="198" t="s">
        <v>63</v>
      </c>
      <c r="G47" s="174">
        <v>200000000</v>
      </c>
      <c r="H47" s="174">
        <v>200000000</v>
      </c>
      <c r="I47" s="35"/>
    </row>
    <row r="48" spans="2:9" ht="16.5" customHeight="1">
      <c r="B48" s="133" t="s">
        <v>213</v>
      </c>
      <c r="C48" s="133" t="s">
        <v>333</v>
      </c>
      <c r="D48" s="151" t="s">
        <v>77</v>
      </c>
      <c r="E48" s="163"/>
      <c r="F48" s="137" t="s">
        <v>63</v>
      </c>
      <c r="G48" s="174">
        <v>1913000000</v>
      </c>
      <c r="H48" s="174">
        <v>1913000000</v>
      </c>
      <c r="I48" s="35"/>
    </row>
    <row r="49" spans="2:9" ht="16.5" customHeight="1">
      <c r="B49" s="133" t="s">
        <v>213</v>
      </c>
      <c r="C49" s="133" t="s">
        <v>334</v>
      </c>
      <c r="D49" s="151" t="s">
        <v>77</v>
      </c>
      <c r="E49" s="163"/>
      <c r="F49" s="137" t="s">
        <v>63</v>
      </c>
      <c r="G49" s="174">
        <v>21000000</v>
      </c>
      <c r="H49" s="174">
        <v>21000000</v>
      </c>
      <c r="I49" s="35"/>
    </row>
    <row r="50" spans="2:9" ht="16.5" customHeight="1">
      <c r="B50" s="133" t="s">
        <v>213</v>
      </c>
      <c r="C50" s="133" t="s">
        <v>361</v>
      </c>
      <c r="D50" s="151" t="s">
        <v>77</v>
      </c>
      <c r="E50" s="163"/>
      <c r="F50" s="137" t="s">
        <v>63</v>
      </c>
      <c r="G50" s="174">
        <v>50000000</v>
      </c>
      <c r="H50" s="174">
        <v>50000000</v>
      </c>
      <c r="I50" s="35"/>
    </row>
    <row r="51" spans="2:9" ht="16.5" customHeight="1">
      <c r="B51" s="133" t="s">
        <v>305</v>
      </c>
      <c r="C51" s="133" t="s">
        <v>381</v>
      </c>
      <c r="D51" s="187" t="s">
        <v>307</v>
      </c>
      <c r="E51" s="163"/>
      <c r="F51" s="137" t="s">
        <v>63</v>
      </c>
      <c r="G51" s="174">
        <v>250000000</v>
      </c>
      <c r="H51" s="174">
        <v>250000000</v>
      </c>
      <c r="I51" s="35"/>
    </row>
    <row r="52" spans="2:9" ht="16.5" customHeight="1">
      <c r="B52" s="133" t="s">
        <v>218</v>
      </c>
      <c r="C52" s="133" t="s">
        <v>93</v>
      </c>
      <c r="D52" s="190" t="s">
        <v>77</v>
      </c>
      <c r="E52" s="163"/>
      <c r="F52" s="137" t="s">
        <v>64</v>
      </c>
      <c r="G52" s="174">
        <v>10000000</v>
      </c>
      <c r="H52" s="174">
        <v>87247000</v>
      </c>
      <c r="I52" s="35"/>
    </row>
    <row r="53" spans="2:9" ht="16.5" customHeight="1">
      <c r="B53" s="133" t="s">
        <v>378</v>
      </c>
      <c r="C53" s="133" t="s">
        <v>380</v>
      </c>
      <c r="D53" s="151" t="s">
        <v>77</v>
      </c>
      <c r="E53" s="163"/>
      <c r="F53" s="137" t="s">
        <v>63</v>
      </c>
      <c r="G53" s="174">
        <v>40000000</v>
      </c>
      <c r="H53" s="174">
        <v>40000000</v>
      </c>
      <c r="I53" s="35"/>
    </row>
    <row r="54" spans="2:9" ht="16.5" customHeight="1">
      <c r="B54" s="133" t="s">
        <v>219</v>
      </c>
      <c r="C54" s="133" t="s">
        <v>335</v>
      </c>
      <c r="D54" s="190" t="s">
        <v>387</v>
      </c>
      <c r="E54" s="163"/>
      <c r="F54" s="137" t="s">
        <v>63</v>
      </c>
      <c r="G54" s="174">
        <v>100000000</v>
      </c>
      <c r="H54" s="174">
        <v>100000000</v>
      </c>
      <c r="I54" s="35"/>
    </row>
    <row r="55" spans="2:9" ht="16.5" customHeight="1">
      <c r="B55" s="133" t="s">
        <v>219</v>
      </c>
      <c r="C55" s="133" t="s">
        <v>91</v>
      </c>
      <c r="D55" s="190" t="s">
        <v>387</v>
      </c>
      <c r="E55" s="163"/>
      <c r="F55" s="137" t="s">
        <v>64</v>
      </c>
      <c r="G55" s="174">
        <v>4000000</v>
      </c>
      <c r="H55" s="174">
        <v>34898800</v>
      </c>
      <c r="I55" s="35"/>
    </row>
    <row r="56" spans="2:9" ht="16.5" customHeight="1">
      <c r="B56" s="133" t="s">
        <v>215</v>
      </c>
      <c r="C56" s="133" t="s">
        <v>65</v>
      </c>
      <c r="D56" s="151" t="s">
        <v>77</v>
      </c>
      <c r="E56" s="163"/>
      <c r="F56" s="137" t="s">
        <v>64</v>
      </c>
      <c r="G56" s="174">
        <v>5000000</v>
      </c>
      <c r="H56" s="174">
        <v>43623500</v>
      </c>
      <c r="I56" s="35"/>
    </row>
    <row r="57" spans="2:9" ht="16.5" customHeight="1">
      <c r="B57" s="133" t="s">
        <v>215</v>
      </c>
      <c r="C57" s="133" t="s">
        <v>362</v>
      </c>
      <c r="D57" s="151" t="s">
        <v>77</v>
      </c>
      <c r="E57" s="163"/>
      <c r="F57" s="137" t="s">
        <v>64</v>
      </c>
      <c r="G57" s="174">
        <v>5000000</v>
      </c>
      <c r="H57" s="174">
        <v>43623500</v>
      </c>
      <c r="I57" s="35"/>
    </row>
    <row r="58" spans="2:9" ht="16.5" customHeight="1">
      <c r="B58" s="133" t="s">
        <v>214</v>
      </c>
      <c r="C58" s="133" t="s">
        <v>336</v>
      </c>
      <c r="D58" s="190" t="s">
        <v>77</v>
      </c>
      <c r="E58" s="163"/>
      <c r="F58" s="198" t="s">
        <v>63</v>
      </c>
      <c r="G58" s="174">
        <v>75000000</v>
      </c>
      <c r="H58" s="174">
        <v>75000000</v>
      </c>
      <c r="I58" s="35"/>
    </row>
    <row r="59" spans="2:9" ht="16.5" customHeight="1">
      <c r="B59" s="133" t="s">
        <v>214</v>
      </c>
      <c r="C59" s="133" t="s">
        <v>71</v>
      </c>
      <c r="D59" s="187" t="s">
        <v>77</v>
      </c>
      <c r="E59" s="163"/>
      <c r="F59" s="137" t="s">
        <v>64</v>
      </c>
      <c r="G59" s="174">
        <v>29300000</v>
      </c>
      <c r="H59" s="174">
        <v>255633710</v>
      </c>
      <c r="I59" s="35"/>
    </row>
    <row r="60" spans="2:9" ht="16.5" customHeight="1">
      <c r="B60" s="133" t="s">
        <v>214</v>
      </c>
      <c r="C60" s="133" t="s">
        <v>306</v>
      </c>
      <c r="D60" s="151" t="s">
        <v>77</v>
      </c>
      <c r="E60" s="163"/>
      <c r="F60" s="137" t="s">
        <v>64</v>
      </c>
      <c r="G60" s="174">
        <v>5000000</v>
      </c>
      <c r="H60" s="174">
        <v>43623500</v>
      </c>
      <c r="I60" s="35"/>
    </row>
    <row r="61" spans="2:9" ht="16.5" customHeight="1">
      <c r="B61" s="133" t="s">
        <v>221</v>
      </c>
      <c r="C61" s="133" t="s">
        <v>92</v>
      </c>
      <c r="D61" s="190" t="s">
        <v>77</v>
      </c>
      <c r="E61" s="163"/>
      <c r="F61" s="137" t="s">
        <v>64</v>
      </c>
      <c r="G61" s="174">
        <v>15000000</v>
      </c>
      <c r="H61" s="174">
        <v>130870500</v>
      </c>
      <c r="I61" s="35"/>
    </row>
    <row r="62" spans="2:9" ht="16.5" customHeight="1">
      <c r="B62" s="133" t="s">
        <v>221</v>
      </c>
      <c r="C62" s="133" t="s">
        <v>100</v>
      </c>
      <c r="D62" s="187" t="s">
        <v>77</v>
      </c>
      <c r="E62" s="163"/>
      <c r="F62" s="198" t="s">
        <v>64</v>
      </c>
      <c r="G62" s="174">
        <v>10000000</v>
      </c>
      <c r="H62" s="174">
        <v>87247000</v>
      </c>
      <c r="I62" s="35"/>
    </row>
    <row r="63" spans="2:9" ht="16.5" customHeight="1">
      <c r="B63" s="133" t="s">
        <v>221</v>
      </c>
      <c r="C63" s="133" t="s">
        <v>260</v>
      </c>
      <c r="D63" s="151" t="s">
        <v>77</v>
      </c>
      <c r="E63" s="163"/>
      <c r="F63" s="137" t="s">
        <v>64</v>
      </c>
      <c r="G63" s="174">
        <v>16000000</v>
      </c>
      <c r="H63" s="174">
        <v>139595200</v>
      </c>
      <c r="I63" s="35"/>
    </row>
    <row r="64" spans="2:9" ht="16.5" customHeight="1">
      <c r="B64" s="133" t="s">
        <v>358</v>
      </c>
      <c r="C64" s="133" t="s">
        <v>363</v>
      </c>
      <c r="D64" s="151" t="s">
        <v>77</v>
      </c>
      <c r="E64" s="163"/>
      <c r="F64" s="137" t="s">
        <v>64</v>
      </c>
      <c r="G64" s="174">
        <v>15000000</v>
      </c>
      <c r="H64" s="174">
        <v>130870500</v>
      </c>
      <c r="I64" s="35"/>
    </row>
    <row r="65" spans="2:9" ht="16.5" customHeight="1">
      <c r="B65" s="133" t="s">
        <v>358</v>
      </c>
      <c r="C65" s="133" t="s">
        <v>364</v>
      </c>
      <c r="D65" s="151" t="s">
        <v>77</v>
      </c>
      <c r="E65" s="163"/>
      <c r="F65" s="137" t="s">
        <v>64</v>
      </c>
      <c r="G65" s="174">
        <v>3000000</v>
      </c>
      <c r="H65" s="174">
        <v>26174100</v>
      </c>
      <c r="I65" s="35"/>
    </row>
    <row r="66" spans="2:9" ht="16.5" customHeight="1">
      <c r="B66" s="133" t="s">
        <v>220</v>
      </c>
      <c r="C66" s="133" t="s">
        <v>70</v>
      </c>
      <c r="D66" s="151" t="s">
        <v>77</v>
      </c>
      <c r="E66" s="163"/>
      <c r="F66" s="137" t="s">
        <v>64</v>
      </c>
      <c r="G66" s="174">
        <v>6250000</v>
      </c>
      <c r="H66" s="174">
        <v>54529375</v>
      </c>
      <c r="I66" s="35"/>
    </row>
    <row r="67" spans="2:9" ht="16.5" customHeight="1">
      <c r="B67" s="133" t="s">
        <v>220</v>
      </c>
      <c r="C67" s="133" t="s">
        <v>382</v>
      </c>
      <c r="D67" s="151" t="s">
        <v>77</v>
      </c>
      <c r="E67" s="163"/>
      <c r="F67" s="137" t="s">
        <v>63</v>
      </c>
      <c r="G67" s="174">
        <v>50000000</v>
      </c>
      <c r="H67" s="174">
        <v>50000000</v>
      </c>
      <c r="I67" s="35"/>
    </row>
    <row r="68" spans="2:9" ht="16.5" customHeight="1">
      <c r="B68" s="133"/>
      <c r="C68" s="133"/>
      <c r="D68" s="151"/>
      <c r="E68" s="163"/>
      <c r="F68" s="139"/>
      <c r="G68" s="175"/>
      <c r="H68" s="175"/>
      <c r="I68" s="35"/>
    </row>
    <row r="69" spans="2:9" ht="16.5" customHeight="1">
      <c r="B69" s="133" t="s">
        <v>383</v>
      </c>
      <c r="C69" s="133"/>
      <c r="D69" s="151" t="s">
        <v>367</v>
      </c>
      <c r="E69" s="163"/>
      <c r="F69" s="137" t="s">
        <v>63</v>
      </c>
      <c r="G69" s="174">
        <v>1522503033.02</v>
      </c>
      <c r="H69" s="175">
        <v>1522503033.02</v>
      </c>
      <c r="I69" s="35"/>
    </row>
    <row r="70" spans="2:9" ht="16.5" customHeight="1">
      <c r="B70" s="133" t="s">
        <v>383</v>
      </c>
      <c r="C70" s="133"/>
      <c r="D70" s="151" t="s">
        <v>367</v>
      </c>
      <c r="E70" s="163"/>
      <c r="F70" s="137" t="s">
        <v>64</v>
      </c>
      <c r="G70" s="174">
        <v>3551900.81</v>
      </c>
      <c r="H70" s="175">
        <v>30989268.997007001</v>
      </c>
      <c r="I70" s="35"/>
    </row>
    <row r="71" spans="2:9" ht="16.5" customHeight="1">
      <c r="B71" s="133" t="s">
        <v>383</v>
      </c>
      <c r="C71" s="133"/>
      <c r="D71" s="151" t="s">
        <v>367</v>
      </c>
      <c r="E71" s="163"/>
      <c r="F71" s="137" t="s">
        <v>103</v>
      </c>
      <c r="G71" s="174">
        <v>923653.27</v>
      </c>
      <c r="H71" s="188">
        <v>7513919.35145</v>
      </c>
      <c r="I71" s="35"/>
    </row>
    <row r="72" spans="2:9" ht="16.5" customHeight="1">
      <c r="B72" s="133" t="s">
        <v>384</v>
      </c>
      <c r="C72" s="133"/>
      <c r="D72" s="151" t="s">
        <v>367</v>
      </c>
      <c r="E72" s="163"/>
      <c r="F72" s="137" t="s">
        <v>63</v>
      </c>
      <c r="G72" s="174">
        <v>3266550</v>
      </c>
      <c r="H72" s="175">
        <v>3266550</v>
      </c>
      <c r="I72" s="35"/>
    </row>
    <row r="73" spans="2:9" ht="16.5" customHeight="1">
      <c r="B73" s="133" t="s">
        <v>385</v>
      </c>
      <c r="C73" s="133"/>
      <c r="D73" s="151" t="s">
        <v>367</v>
      </c>
      <c r="E73" s="163"/>
      <c r="F73" s="137" t="s">
        <v>63</v>
      </c>
      <c r="G73" s="174">
        <v>4798215.67</v>
      </c>
      <c r="H73" s="175">
        <v>4798215.67</v>
      </c>
      <c r="I73" s="35"/>
    </row>
    <row r="74" spans="2:9" ht="16.5" customHeight="1">
      <c r="B74" s="133" t="s">
        <v>386</v>
      </c>
      <c r="C74" s="133"/>
      <c r="D74" s="151" t="s">
        <v>367</v>
      </c>
      <c r="E74" s="163"/>
      <c r="F74" s="137" t="s">
        <v>63</v>
      </c>
      <c r="G74" s="174">
        <v>250000000</v>
      </c>
      <c r="H74" s="188">
        <v>250000000</v>
      </c>
      <c r="I74" s="35"/>
    </row>
    <row r="75" spans="2:9" ht="16.5" customHeight="1">
      <c r="B75" s="133"/>
      <c r="C75" s="133"/>
      <c r="D75" s="151"/>
      <c r="E75" s="163"/>
      <c r="F75" s="139"/>
      <c r="G75" s="175"/>
      <c r="H75" s="175"/>
      <c r="I75" s="35"/>
    </row>
    <row r="76" spans="2:9">
      <c r="B76" s="172"/>
      <c r="C76" s="134"/>
      <c r="D76" s="187"/>
      <c r="E76" s="187"/>
      <c r="F76" s="164"/>
      <c r="G76" s="173"/>
      <c r="H76" s="187"/>
      <c r="I76" s="27"/>
    </row>
    <row r="77" spans="2:9">
      <c r="B77" s="140" t="s">
        <v>223</v>
      </c>
      <c r="C77" s="141"/>
      <c r="D77" s="142"/>
      <c r="E77" s="187"/>
      <c r="F77" s="142"/>
      <c r="G77" s="143"/>
      <c r="H77" s="197">
        <f>SUM(H20:H74)</f>
        <v>8766356592.0384579</v>
      </c>
      <c r="I77" s="27"/>
    </row>
    <row r="78" spans="2:9">
      <c r="B78" s="133"/>
      <c r="C78" s="134"/>
      <c r="D78" s="139"/>
      <c r="E78" s="187"/>
      <c r="F78" s="139"/>
      <c r="G78" s="135"/>
      <c r="H78" s="187"/>
      <c r="I78" s="27"/>
    </row>
    <row r="79" spans="2:9">
      <c r="B79" s="133"/>
      <c r="C79" s="134"/>
      <c r="D79" s="139"/>
      <c r="E79" s="187"/>
      <c r="F79" s="139"/>
      <c r="G79" s="163" t="s">
        <v>265</v>
      </c>
      <c r="H79" s="187">
        <f>H55/G55</f>
        <v>8.7247000000000003</v>
      </c>
      <c r="I79" s="27"/>
    </row>
    <row r="80" spans="2:9">
      <c r="B80" s="4" t="s">
        <v>225</v>
      </c>
      <c r="C80" s="4"/>
      <c r="D80" s="163"/>
      <c r="E80" s="187"/>
      <c r="F80" s="163"/>
      <c r="G80" s="163" t="s">
        <v>264</v>
      </c>
      <c r="H80" s="191">
        <f>H71/G71</f>
        <v>8.1349999999999998</v>
      </c>
      <c r="I80" s="27"/>
    </row>
    <row r="81" spans="2:9">
      <c r="B81" s="4" t="s">
        <v>365</v>
      </c>
      <c r="C81" s="4"/>
      <c r="D81" s="163"/>
      <c r="E81" s="163"/>
      <c r="F81" s="163"/>
      <c r="G81" s="3"/>
      <c r="H81" s="3"/>
      <c r="I81" s="27"/>
    </row>
    <row r="82" spans="2:9">
      <c r="B82" s="4" t="s">
        <v>366</v>
      </c>
      <c r="C82" s="4"/>
      <c r="D82" s="163"/>
      <c r="E82" s="163"/>
      <c r="F82" s="163"/>
      <c r="I82" s="27"/>
    </row>
    <row r="83" spans="2:9">
      <c r="B83" s="178"/>
      <c r="C83" s="4"/>
      <c r="D83" s="163"/>
      <c r="E83" s="163"/>
      <c r="F83" s="163"/>
      <c r="H83" s="3"/>
      <c r="I83" s="27"/>
    </row>
    <row r="84" spans="2:9">
      <c r="B84" s="178"/>
      <c r="C84" s="4"/>
      <c r="D84" s="163"/>
      <c r="E84" s="163"/>
      <c r="F84" s="163"/>
      <c r="H84" s="3"/>
      <c r="I84" s="27"/>
    </row>
    <row r="85" spans="2:9">
      <c r="B85" s="178"/>
      <c r="C85" s="4"/>
      <c r="D85" s="163"/>
      <c r="E85" s="163"/>
      <c r="F85" s="163"/>
      <c r="H85" s="3"/>
    </row>
    <row r="86" spans="2:9">
      <c r="B86" s="178"/>
      <c r="C86" s="4"/>
      <c r="D86" s="163"/>
      <c r="E86" s="163"/>
      <c r="F86" s="163"/>
      <c r="H86" s="3"/>
    </row>
    <row r="87" spans="2:9">
      <c r="B87" s="178"/>
      <c r="C87" s="4"/>
      <c r="D87" s="163"/>
      <c r="E87" s="163"/>
      <c r="F87" s="163"/>
      <c r="H87" s="3"/>
    </row>
    <row r="88" spans="2:9">
      <c r="B88" s="178"/>
      <c r="C88" s="4"/>
      <c r="D88" s="163"/>
      <c r="E88" s="163"/>
      <c r="F88" s="163"/>
    </row>
    <row r="89" spans="2:9">
      <c r="B89" s="178"/>
      <c r="C89" s="4"/>
      <c r="D89" s="163"/>
      <c r="E89" s="163"/>
      <c r="F89" s="163"/>
    </row>
    <row r="90" spans="2:9">
      <c r="B90" s="178"/>
      <c r="C90" s="4"/>
      <c r="D90" s="163"/>
      <c r="E90" s="163"/>
      <c r="F90" s="163"/>
    </row>
    <row r="91" spans="2:9">
      <c r="B91" s="178"/>
      <c r="C91" s="4"/>
      <c r="D91" s="163"/>
      <c r="E91" s="163"/>
      <c r="F91" s="163"/>
    </row>
    <row r="92" spans="2:9">
      <c r="B92" s="178"/>
      <c r="C92" s="4"/>
      <c r="D92" s="163"/>
      <c r="E92" s="163"/>
      <c r="F92" s="163"/>
    </row>
  </sheetData>
  <sortState ref="B20:H67">
    <sortCondition ref="B20:B67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2015-05-07T09:16:50Z</cp:lastPrinted>
  <dcterms:created xsi:type="dcterms:W3CDTF">2011-04-15T10:59:56Z</dcterms:created>
  <dcterms:modified xsi:type="dcterms:W3CDTF">2015-05-07T09:23:39Z</dcterms:modified>
</cp:coreProperties>
</file>